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activeX/activeX1.xml" ContentType="application/vnd.ms-office.activeX+xml"/>
  <Override PartName="/xl/activeX/activeX1.bin" ContentType="application/vnd.ms-office.activeX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EstaPastaDeTrabalho" defaultThemeVersion="166925"/>
  <mc:AlternateContent xmlns:mc="http://schemas.openxmlformats.org/markup-compatibility/2006">
    <mc:Choice Requires="x15">
      <x15ac:absPath xmlns:x15ac="http://schemas.microsoft.com/office/spreadsheetml/2010/11/ac" url="C:\Users\Flavia\Downloads\TCC\"/>
    </mc:Choice>
  </mc:AlternateContent>
  <xr:revisionPtr revIDLastSave="0" documentId="13_ncr:1_{3C62E6C8-61DE-48D4-877E-312ED97EDAA6}" xr6:coauthVersionLast="47" xr6:coauthVersionMax="47" xr10:uidLastSave="{00000000-0000-0000-0000-000000000000}"/>
  <bookViews>
    <workbookView xWindow="-120" yWindow="-120" windowWidth="20730" windowHeight="11160" firstSheet="3" activeTab="6" xr2:uid="{1E68B1EE-EC30-4E2B-BFBA-A83DAE5B538D}"/>
  </bookViews>
  <sheets>
    <sheet name="Contexto Empresa" sheetId="1" r:id="rId1"/>
    <sheet name="BC Focus - 26-11" sheetId="13" r:id="rId2"/>
    <sheet name="Bradesco (longo_prazo dez-21)" sheetId="12" r:id="rId3"/>
    <sheet name="Itau (Brasil dez-21)" sheetId="11" r:id="rId4"/>
    <sheet name="Mercado Fin" sheetId="2" r:id="rId5"/>
    <sheet name="Calculos e Solver" sheetId="6" r:id="rId6"/>
    <sheet name="resultados solver" sheetId="15" r:id="rId7"/>
    <sheet name="to do" sheetId="14" r:id="rId8"/>
    <sheet name="Racional" sheetId="3" r:id="rId9"/>
  </sheets>
  <definedNames>
    <definedName name="_xlnm.Print_Area" localSheetId="3">'Itau (Brasil dez-21)'!$C$4:$W$47</definedName>
    <definedName name="cenario1">'Mercado Fin'!$C$39:$E$42</definedName>
    <definedName name="cenario2">'Mercado Fin'!$F$39:$H$42</definedName>
    <definedName name="cenario3">'Mercado Fin'!$I$39:$K$42</definedName>
    <definedName name="solver_adj" localSheetId="5" hidden="1">'Calculos e Solver'!$S$13:$V$16</definedName>
    <definedName name="solver_cvg" localSheetId="5" hidden="1">0.0001</definedName>
    <definedName name="solver_drv" localSheetId="5" hidden="1">2</definedName>
    <definedName name="solver_eng" localSheetId="5" hidden="1">3</definedName>
    <definedName name="solver_est" localSheetId="5" hidden="1">1</definedName>
    <definedName name="solver_itr" localSheetId="5" hidden="1">2147483647</definedName>
    <definedName name="solver_lhs1" localSheetId="5" hidden="1">'Calculos e Solver'!$S$13:$U$16</definedName>
    <definedName name="solver_lhs2" localSheetId="5" hidden="1">'Calculos e Solver'!$S$13:$V$16</definedName>
    <definedName name="solver_lhs3" localSheetId="5" hidden="1">'Calculos e Solver'!$S$13:$V$16</definedName>
    <definedName name="solver_lhs4" localSheetId="5" hidden="1">'Calculos e Solver'!$V$13:$V$16</definedName>
    <definedName name="solver_lhs5" localSheetId="5" hidden="1">'Calculos e Solver'!$W$13:$W$16</definedName>
    <definedName name="solver_mip" localSheetId="5" hidden="1">2147483647</definedName>
    <definedName name="solver_mni" localSheetId="5" hidden="1">30</definedName>
    <definedName name="solver_mrt" localSheetId="5" hidden="1">0.075</definedName>
    <definedName name="solver_msl" localSheetId="5" hidden="1">2</definedName>
    <definedName name="solver_neg" localSheetId="5" hidden="1">1</definedName>
    <definedName name="solver_nod" localSheetId="5" hidden="1">2147483647</definedName>
    <definedName name="solver_num" localSheetId="5" hidden="1">5</definedName>
    <definedName name="solver_nwt" localSheetId="5" hidden="1">1</definedName>
    <definedName name="solver_opt" localSheetId="5" hidden="1">'Calculos e Solver'!$Z$6</definedName>
    <definedName name="solver_pre" localSheetId="5" hidden="1">0.000001</definedName>
    <definedName name="solver_rbv" localSheetId="5" hidden="1">2</definedName>
    <definedName name="solver_rel1" localSheetId="5" hidden="1">3</definedName>
    <definedName name="solver_rel2" localSheetId="5" hidden="1">1</definedName>
    <definedName name="solver_rel3" localSheetId="5" hidden="1">4</definedName>
    <definedName name="solver_rel4" localSheetId="5" hidden="1">1</definedName>
    <definedName name="solver_rel5" localSheetId="5" hidden="1">2</definedName>
    <definedName name="solver_rhs1" localSheetId="5" hidden="1">10</definedName>
    <definedName name="solver_rhs2" localSheetId="5" hidden="1">100</definedName>
    <definedName name="solver_rhs3" localSheetId="5" hidden="1">"número inteiro"</definedName>
    <definedName name="solver_rhs4" localSheetId="5" hidden="1">5</definedName>
    <definedName name="solver_rhs5" localSheetId="5" hidden="1">100</definedName>
    <definedName name="solver_rlx" localSheetId="5" hidden="1">2</definedName>
    <definedName name="solver_rsd" localSheetId="5" hidden="1">0</definedName>
    <definedName name="solver_scl" localSheetId="5" hidden="1">2</definedName>
    <definedName name="solver_sho" localSheetId="5" hidden="1">2</definedName>
    <definedName name="solver_ssz" localSheetId="5" hidden="1">100</definedName>
    <definedName name="solver_tim" localSheetId="5" hidden="1">2147483647</definedName>
    <definedName name="solver_tol" localSheetId="5" hidden="1">0.01</definedName>
    <definedName name="solver_typ" localSheetId="5" hidden="1">1</definedName>
    <definedName name="solver_val" localSheetId="5" hidden="1">0</definedName>
    <definedName name="solver_ver" localSheetId="5" hidden="1">3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16" i="6" l="1"/>
  <c r="I16" i="6"/>
  <c r="H16" i="6"/>
  <c r="J15" i="6"/>
  <c r="I15" i="6"/>
  <c r="H15" i="6"/>
  <c r="J14" i="6"/>
  <c r="I14" i="6"/>
  <c r="H14" i="6"/>
  <c r="J13" i="6"/>
  <c r="I13" i="6"/>
  <c r="H13" i="6"/>
  <c r="O15" i="6"/>
  <c r="Q14" i="6"/>
  <c r="G46" i="15"/>
  <c r="G40" i="15"/>
  <c r="G34" i="15"/>
  <c r="O14" i="6"/>
  <c r="Q3" i="15"/>
  <c r="L3" i="15"/>
  <c r="J10" i="2"/>
  <c r="G3" i="15"/>
  <c r="P13" i="6"/>
  <c r="P10" i="6"/>
  <c r="K42" i="2"/>
  <c r="J42" i="2"/>
  <c r="I42" i="2"/>
  <c r="H42" i="2"/>
  <c r="G42" i="2"/>
  <c r="F42" i="2"/>
  <c r="E42" i="2"/>
  <c r="D42" i="2"/>
  <c r="C42" i="2"/>
  <c r="K41" i="2"/>
  <c r="J41" i="2"/>
  <c r="I41" i="2"/>
  <c r="H41" i="2"/>
  <c r="G41" i="2"/>
  <c r="F41" i="2"/>
  <c r="E41" i="2"/>
  <c r="D41" i="2"/>
  <c r="C41" i="2"/>
  <c r="K40" i="2"/>
  <c r="J40" i="2"/>
  <c r="I40" i="2"/>
  <c r="H40" i="2"/>
  <c r="G40" i="2"/>
  <c r="F40" i="2"/>
  <c r="E40" i="2"/>
  <c r="D40" i="2"/>
  <c r="C40" i="2"/>
  <c r="K39" i="2"/>
  <c r="J39" i="2"/>
  <c r="I39" i="2"/>
  <c r="E39" i="2"/>
  <c r="D39" i="2"/>
  <c r="C39" i="2"/>
  <c r="E16" i="6"/>
  <c r="E15" i="6"/>
  <c r="E14" i="6"/>
  <c r="E13" i="6"/>
  <c r="E12" i="6"/>
  <c r="C12" i="6"/>
  <c r="C13" i="6" s="1"/>
  <c r="C14" i="6" s="1"/>
  <c r="C15" i="6" s="1"/>
  <c r="C16" i="6" s="1"/>
  <c r="W13" i="6"/>
  <c r="W14" i="6"/>
  <c r="W15" i="6"/>
  <c r="W16" i="6"/>
  <c r="Q10" i="6"/>
  <c r="V10" i="6" s="1"/>
  <c r="K4" i="15" s="1"/>
  <c r="P4" i="15" s="1"/>
  <c r="Q11" i="6"/>
  <c r="Q13" i="6" s="1"/>
  <c r="N10" i="6"/>
  <c r="Q15" i="6" l="1"/>
  <c r="Q16" i="6" s="1"/>
  <c r="P14" i="6"/>
  <c r="P15" i="6" s="1"/>
  <c r="P16" i="6" s="1"/>
  <c r="N13" i="6"/>
  <c r="N15" i="6"/>
  <c r="O13" i="6"/>
  <c r="N14" i="6"/>
  <c r="L15" i="6"/>
  <c r="Z15" i="6" s="1"/>
  <c r="L13" i="6"/>
  <c r="L14" i="6"/>
  <c r="H39" i="2"/>
  <c r="G39" i="2"/>
  <c r="F39" i="2"/>
  <c r="I32" i="2"/>
  <c r="F32" i="2"/>
  <c r="C32" i="2"/>
  <c r="Z14" i="6" l="1"/>
  <c r="Z13" i="6"/>
  <c r="AB13" i="6" s="1"/>
  <c r="L16" i="6"/>
  <c r="AB44" i="11"/>
  <c r="AA44" i="11"/>
  <c r="Z44" i="11"/>
  <c r="Y44" i="11"/>
  <c r="X44" i="11"/>
  <c r="W44" i="11"/>
  <c r="V44" i="11"/>
  <c r="U44" i="11"/>
  <c r="T44" i="11"/>
  <c r="S44" i="11"/>
  <c r="R44" i="11"/>
  <c r="Q44" i="11"/>
  <c r="P44" i="11"/>
  <c r="O44" i="11"/>
  <c r="N44" i="11"/>
  <c r="M44" i="11"/>
  <c r="L44" i="11"/>
  <c r="K44" i="11"/>
  <c r="J44" i="11"/>
  <c r="I44" i="11"/>
  <c r="H44" i="11"/>
  <c r="G44" i="11"/>
  <c r="F44" i="11"/>
  <c r="E44" i="11"/>
  <c r="D44" i="11"/>
  <c r="AB30" i="11"/>
  <c r="AA30" i="11"/>
  <c r="Z30" i="11"/>
  <c r="Y30" i="11"/>
  <c r="X30" i="11"/>
  <c r="W30" i="11"/>
  <c r="V30" i="11"/>
  <c r="U30" i="11"/>
  <c r="T30" i="11"/>
  <c r="S30" i="11"/>
  <c r="R30" i="11"/>
  <c r="Q30" i="11"/>
  <c r="P30" i="11"/>
  <c r="O30" i="11"/>
  <c r="N30" i="11"/>
  <c r="M30" i="11"/>
  <c r="L30" i="11"/>
  <c r="K30" i="11"/>
  <c r="J30" i="11"/>
  <c r="I30" i="11"/>
  <c r="H30" i="11"/>
  <c r="G30" i="11"/>
  <c r="F30" i="11"/>
  <c r="E30" i="11"/>
  <c r="D30" i="11"/>
  <c r="E5" i="11"/>
  <c r="F5" i="11" s="1"/>
  <c r="G5" i="11" s="1"/>
  <c r="H5" i="11" s="1"/>
  <c r="I5" i="11" s="1"/>
  <c r="J5" i="11" s="1"/>
  <c r="K5" i="11" s="1"/>
  <c r="L5" i="11" s="1"/>
  <c r="M5" i="11" s="1"/>
  <c r="N5" i="11" s="1"/>
  <c r="O5" i="11" s="1"/>
  <c r="P5" i="11" s="1"/>
  <c r="Q5" i="11" s="1"/>
  <c r="R5" i="11" s="1"/>
  <c r="S5" i="11" s="1"/>
  <c r="T5" i="11" s="1"/>
  <c r="U5" i="11" s="1"/>
  <c r="V5" i="11" s="1"/>
  <c r="W5" i="11" s="1"/>
  <c r="X5" i="11" s="1"/>
  <c r="Y5" i="11" s="1"/>
  <c r="Z5" i="11" s="1"/>
  <c r="AA5" i="11" s="1"/>
  <c r="AB5" i="11" s="1"/>
  <c r="O16" i="6" l="1"/>
  <c r="N16" i="6"/>
  <c r="Z16" i="6" s="1"/>
  <c r="U10" i="6"/>
  <c r="J4" i="15" s="1"/>
  <c r="O4" i="15" s="1"/>
  <c r="O10" i="6"/>
  <c r="T10" i="6" s="1"/>
  <c r="D4" i="15" s="1"/>
  <c r="I4" i="15" s="1"/>
  <c r="N4" i="15" s="1"/>
  <c r="S10" i="6"/>
  <c r="C4" i="15" s="1"/>
  <c r="H4" i="15" s="1"/>
  <c r="M4" i="15" s="1"/>
  <c r="D7" i="6"/>
  <c r="F7" i="6" s="1"/>
  <c r="D8" i="6"/>
  <c r="F8" i="6" s="1"/>
  <c r="O101" i="1"/>
  <c r="P11" i="1"/>
  <c r="P9" i="1"/>
  <c r="P8" i="1"/>
  <c r="P7" i="1"/>
  <c r="P6" i="1"/>
  <c r="Z6" i="6" l="1"/>
</calcChain>
</file>

<file path=xl/sharedStrings.xml><?xml version="1.0" encoding="utf-8"?>
<sst xmlns="http://schemas.openxmlformats.org/spreadsheetml/2006/main" count="348" uniqueCount="235">
  <si>
    <t>Tesouro Prefixado com Juros Semestrais 2031</t>
  </si>
  <si>
    <t>Pre</t>
  </si>
  <si>
    <t>Tesouro Prefixado 2026</t>
  </si>
  <si>
    <t>Tesouro Prefixado 2024</t>
  </si>
  <si>
    <t>Tesouro Selic 2027</t>
  </si>
  <si>
    <t>Selic</t>
  </si>
  <si>
    <t>Tesouro Selic 2024</t>
  </si>
  <si>
    <t>Tesouro IPCA+ com Juros Semestrais 2055</t>
  </si>
  <si>
    <t>Inflação</t>
  </si>
  <si>
    <t>Tesouro IPCA+ com Juros Semestrais 2040</t>
  </si>
  <si>
    <t>Tesouro IPCA+ com Juros Semestrais 2030</t>
  </si>
  <si>
    <t>Tesouro IPCA+ 2045</t>
  </si>
  <si>
    <t>Tesouro IPCA+ 2035</t>
  </si>
  <si>
    <t>Tesouro IPCA+ 2026</t>
  </si>
  <si>
    <t>Dívida Líquida</t>
  </si>
  <si>
    <t>Realizado</t>
  </si>
  <si>
    <t>US$ bi</t>
  </si>
  <si>
    <t>Meta</t>
  </si>
  <si>
    <t>D</t>
  </si>
  <si>
    <t>DÍVIDA - EVOLUÇÃO E META</t>
  </si>
  <si>
    <t>Custo da Dívida</t>
  </si>
  <si>
    <t xml:space="preserve">Fonte: XP Investimentos. </t>
  </si>
  <si>
    <t>Tesouro Direto</t>
  </si>
  <si>
    <t>Fonte:</t>
  </si>
  <si>
    <t>https://www.investidorpetrobras.com.br/en/results-and-announcements/results-center/</t>
  </si>
  <si>
    <t>https://www.investidorpetrobras.com.br/en/presentations-reports-and-events/presentations/</t>
  </si>
  <si>
    <t>Indicadores Financeiros</t>
  </si>
  <si>
    <t>Dolar</t>
  </si>
  <si>
    <t>https://www.bcb.gov.br/controleinflacao/historicotaxasjuros</t>
  </si>
  <si>
    <t>Estimativa</t>
  </si>
  <si>
    <t>SELIC (a.a.)</t>
  </si>
  <si>
    <t>IPCA (a.a.)</t>
  </si>
  <si>
    <t>corrige</t>
  </si>
  <si>
    <t>periodo</t>
  </si>
  <si>
    <t>correcao dolar</t>
  </si>
  <si>
    <t>objetivo</t>
  </si>
  <si>
    <t>Gerenciamento de Dívida</t>
  </si>
  <si>
    <t>Divida + Leasing</t>
  </si>
  <si>
    <t>US bi</t>
  </si>
  <si>
    <t>Trabalhar com o Recurring</t>
  </si>
  <si>
    <t>3o trim</t>
  </si>
  <si>
    <t>Divida</t>
  </si>
  <si>
    <t>Ebitda Ajustado</t>
  </si>
  <si>
    <t>Amortizacoes</t>
  </si>
  <si>
    <t>Amort / Ebida</t>
  </si>
  <si>
    <t>SELIC  (a.a.)</t>
  </si>
  <si>
    <t>R$ bi</t>
  </si>
  <si>
    <t>Função objetivo</t>
  </si>
  <si>
    <t>RESTRICOES</t>
  </si>
  <si>
    <t>inteiro</t>
  </si>
  <si>
    <t>&gt;10%</t>
  </si>
  <si>
    <t>Alocação CARTEIRA</t>
  </si>
  <si>
    <t>IPCA+ 5,03 %</t>
  </si>
  <si>
    <t>IPCA+ 5,13 %</t>
  </si>
  <si>
    <t>IPCA+ 5,1 %</t>
  </si>
  <si>
    <t>IPCA+ 5,19 %</t>
  </si>
  <si>
    <t>IPCA+ 5,29 %</t>
  </si>
  <si>
    <t>SELIC + 0,11 %</t>
  </si>
  <si>
    <t>SELIC + 0,25 %</t>
  </si>
  <si>
    <t>maximimizar valor aplicado</t>
  </si>
  <si>
    <t>% minimo para diversificação da carteira</t>
  </si>
  <si>
    <t>total</t>
  </si>
  <si>
    <t>=100%</t>
  </si>
  <si>
    <t xml:space="preserve"> divida em dolar</t>
  </si>
  <si>
    <t>ebtda ajustado previsto, dolar e real</t>
  </si>
  <si>
    <t>como aplicar o dinheiro para maximizar o caixa aplicado</t>
  </si>
  <si>
    <t>3 tipos de titulo publico</t>
  </si>
  <si>
    <t>IPCA, SELIC e PRE</t>
  </si>
  <si>
    <t>Restrições</t>
  </si>
  <si>
    <t>Diversificação: pelo menos 10% em cada tipo de aplicação</t>
  </si>
  <si>
    <t>maximizar alocação dos recursos</t>
  </si>
  <si>
    <t>3 cenarios</t>
  </si>
  <si>
    <t>https://www.economiaemdia.com.br/SiteEconomiaEmDia/Projecoes/Longo-Prazo</t>
  </si>
  <si>
    <t>2021*</t>
  </si>
  <si>
    <t>2022*</t>
  </si>
  <si>
    <t>2023*</t>
  </si>
  <si>
    <t>2024*</t>
  </si>
  <si>
    <t>2025*</t>
  </si>
  <si>
    <t>ATIVIDADE</t>
  </si>
  <si>
    <t>Agropecuária (%)</t>
  </si>
  <si>
    <t>Indústria (%)</t>
  </si>
  <si>
    <t>Serviços (%)</t>
  </si>
  <si>
    <t>PIB Nominal (R$ bilhões)</t>
  </si>
  <si>
    <t>População - milhões</t>
  </si>
  <si>
    <t>Vendas no varejo - Restrita (%)</t>
  </si>
  <si>
    <t>Produção Industrial (%)</t>
  </si>
  <si>
    <t>Taxa de Crescimento da Massa Salarial - IBGE (%)</t>
  </si>
  <si>
    <t>Rendimento médio real - IBGE (%)</t>
  </si>
  <si>
    <t>INFLAÇÃO E JUROS</t>
  </si>
  <si>
    <t>IPCA (IBGE) - % aa.</t>
  </si>
  <si>
    <t>IGP-M (FGV) - % aa.</t>
  </si>
  <si>
    <t>Taxa Selic Meta (% aa.)</t>
  </si>
  <si>
    <t>CDI (% aa.) - Taxa dezembro</t>
  </si>
  <si>
    <t>Taxa Selic nominal (acumulado 12 meses) %</t>
  </si>
  <si>
    <t>Taxa Selic real / IPCA (acumulado 12 meses) %</t>
  </si>
  <si>
    <t>Taxa Selic real / IGP-M (acumulado 12 meses) %</t>
  </si>
  <si>
    <t>TJLP (% aa.) - acumulado no ano</t>
  </si>
  <si>
    <t>EXTERNO E CÂMBIO</t>
  </si>
  <si>
    <t>Câmbio (R$/US$) - (Média Ano)</t>
  </si>
  <si>
    <t>Câmbio (R$/US$) - (Final de período)</t>
  </si>
  <si>
    <t>Exportações (em US$ Bilhões)</t>
  </si>
  <si>
    <t>Importações (em US$ Bilhões)</t>
  </si>
  <si>
    <t>Balança Comercial (em US$ Bilhões)</t>
  </si>
  <si>
    <t>Saldo em Trans. Correntes (% do PIB)</t>
  </si>
  <si>
    <t>Saldo em Trans. Correntes (US$ bilhões)</t>
  </si>
  <si>
    <t>Reservas Internacionais (em US$ bilhões)</t>
  </si>
  <si>
    <t>Investimento Direto no País (em US$ bilhões)</t>
  </si>
  <si>
    <t>Déficit nominal sem câmbio (% PIB)</t>
  </si>
  <si>
    <t>Dívida bruta (% PIB)</t>
  </si>
  <si>
    <t>Taxa de Câmbio - US$/Euro - Fim do Período</t>
  </si>
  <si>
    <t>Taxa de Câmbio - US$/Euro - Média ano</t>
  </si>
  <si>
    <t>Taxa de Câmbio - R$/Euro - Fim do Período</t>
  </si>
  <si>
    <t>Taxa de Câmbio - R$/Euro - Média ano</t>
  </si>
  <si>
    <t>CRÉDITO</t>
  </si>
  <si>
    <t>Índice de Inadimplência Pessoa Física (em %)</t>
  </si>
  <si>
    <t xml:space="preserve">Crescimento Real do PIB (% aa.) </t>
  </si>
  <si>
    <t xml:space="preserve">PIB per capita - R$ </t>
  </si>
  <si>
    <t>Taxa de desemprego (% - média) - Pnad  Contínua</t>
  </si>
  <si>
    <t xml:space="preserve"> </t>
  </si>
  <si>
    <t xml:space="preserve">Resultado Primário (% do PIB) - Fim do período </t>
  </si>
  <si>
    <t>Crédito Geral  (Cresc. em % aa.)</t>
  </si>
  <si>
    <t xml:space="preserve">Índice de Inadimplência Pessoa Jurídica (em %) </t>
  </si>
  <si>
    <t>Crédito Livres total  (Cresc. em % aa.)</t>
  </si>
  <si>
    <t>As projeções econômicas do Depec são reavaliadas todo início de mês.</t>
  </si>
  <si>
    <t>As projeções econômicas do Depec são reavaliadas mensalmente.</t>
  </si>
  <si>
    <t xml:space="preserve">Em momentos de maior volatilidade, o grau de incerteza e a margem de erro se elevam, especialmente entre períodos de revisão. As projeções refletem a premissa de que os ajustes necessários para a economia serão feitos nos próximos anos. Caso os ajustes não se confirmem, ou sejam ainda melhores do que o esperado, pode haver grande alteração nas projeções do cenário. </t>
  </si>
  <si>
    <t>Última atualização do cenário: 06/09/2019</t>
  </si>
  <si>
    <t>2021P</t>
  </si>
  <si>
    <t>2022P</t>
  </si>
  <si>
    <t>2023P</t>
  </si>
  <si>
    <t>2024P</t>
  </si>
  <si>
    <t>2025P</t>
  </si>
  <si>
    <t xml:space="preserve">World </t>
  </si>
  <si>
    <t>Atividade econômica</t>
  </si>
  <si>
    <t>Mundo –  Crescimento real do PIB</t>
  </si>
  <si>
    <t>EUA – Crescimento real do PIB</t>
  </si>
  <si>
    <t>Zona do Euro – Crescimento real do PIB</t>
  </si>
  <si>
    <t>China – Crescimento real do PIB</t>
  </si>
  <si>
    <t>Japão – Crescimento real do PIB</t>
  </si>
  <si>
    <t>EUA – CPI</t>
  </si>
  <si>
    <t>Zona do Euro – CPI</t>
  </si>
  <si>
    <t>Brasil</t>
  </si>
  <si>
    <t>PIB nominal – Bilhões de reais</t>
  </si>
  <si>
    <t>PIB nominal – Bilhões de dólares</t>
  </si>
  <si>
    <t>Crescimento real do PIB</t>
  </si>
  <si>
    <t>Taxa de desemprego - média do ano</t>
  </si>
  <si>
    <t>Taxa de desemprego - fim de período</t>
  </si>
  <si>
    <t>IPCA</t>
  </si>
  <si>
    <t>INPC</t>
  </si>
  <si>
    <t>IGP-M</t>
  </si>
  <si>
    <t>IPA-M (preços por atacado)</t>
  </si>
  <si>
    <t>Taxa de juros</t>
  </si>
  <si>
    <t>Selic – final do ano</t>
  </si>
  <si>
    <t>Selic – média do ano</t>
  </si>
  <si>
    <t>Taxa real de juros (Selic/IPCA) – fim de período</t>
  </si>
  <si>
    <t>CDI - final do ano (anualizado)</t>
  </si>
  <si>
    <t>CDI - acumulado no ano</t>
  </si>
  <si>
    <t>TJLP (Taxa nominal) – fim de período</t>
  </si>
  <si>
    <t>TLP (Taxa real) – fim de período</t>
  </si>
  <si>
    <t>-</t>
  </si>
  <si>
    <t>Finanças públicas</t>
  </si>
  <si>
    <t>Resultado primário – % do PIB</t>
  </si>
  <si>
    <t>Resultado nominal – % do PIB</t>
  </si>
  <si>
    <t>Dívida pública líquida - % do PIB</t>
  </si>
  <si>
    <t>Dívida pública bruta - % do PIB</t>
  </si>
  <si>
    <t>Taxa de câmbio</t>
  </si>
  <si>
    <t>BRL / USD – dez</t>
  </si>
  <si>
    <t>BRL / USD – média do ano</t>
  </si>
  <si>
    <t>Setor externo</t>
  </si>
  <si>
    <t>Balança comercial - USD bi</t>
  </si>
  <si>
    <t>Exportações – USD bi</t>
  </si>
  <si>
    <t>Importações – USD bi</t>
  </si>
  <si>
    <t>Conta corrente - % PIB</t>
  </si>
  <si>
    <t>Investimento direto no país - % PIB</t>
  </si>
  <si>
    <t>https://www.itau.com.br/itaubba-pt/analises-economicas/projecoes</t>
  </si>
  <si>
    <t>Última revisão: 10/12/2021</t>
  </si>
  <si>
    <t>Atualizado em: 2021-12-10 00:00:00.0</t>
  </si>
  <si>
    <t>FOCUS</t>
  </si>
  <si>
    <t>CAMBIO</t>
  </si>
  <si>
    <t>SELIC</t>
  </si>
  <si>
    <t>ITAU</t>
  </si>
  <si>
    <t>BRADESCO</t>
  </si>
  <si>
    <t>outros relatorios</t>
  </si>
  <si>
    <t>BC - FOCUS</t>
  </si>
  <si>
    <t>Bradesco</t>
  </si>
  <si>
    <t>Itau</t>
  </si>
  <si>
    <t>,</t>
  </si>
  <si>
    <t>Relatorio FOCUS (26/11/21), Itau (dez/21) e Bradesco (10/12/21)</t>
  </si>
  <si>
    <t>mediana</t>
  </si>
  <si>
    <t>pessimista</t>
  </si>
  <si>
    <t>base</t>
  </si>
  <si>
    <t>otimista</t>
  </si>
  <si>
    <t>falta</t>
  </si>
  <si>
    <t>ver como faz o montecarlo</t>
  </si>
  <si>
    <t>fazer o solver com 3 cenarios e comparar os resultados</t>
  </si>
  <si>
    <t>mudar os ativos tesouro direto</t>
  </si>
  <si>
    <t>um outro ativo</t>
  </si>
  <si>
    <t>github</t>
  </si>
  <si>
    <t>readme</t>
  </si>
  <si>
    <t>exercicio 3 e aplicar aqui - mudar parametros vb</t>
  </si>
  <si>
    <t>a user inputs</t>
  </si>
  <si>
    <t>Felipe</t>
  </si>
  <si>
    <t>Papel Privado</t>
  </si>
  <si>
    <t>pre</t>
  </si>
  <si>
    <t>&lt;=5%</t>
  </si>
  <si>
    <t>CDB BANCO VOITER S.A.</t>
  </si>
  <si>
    <t>Cenário 1</t>
  </si>
  <si>
    <t>Cenário 2</t>
  </si>
  <si>
    <t>Cenário 3</t>
  </si>
  <si>
    <t>CENÁRIO</t>
  </si>
  <si>
    <t>papel 
privado</t>
  </si>
  <si>
    <t>SOLVER</t>
  </si>
  <si>
    <t xml:space="preserve">taxa de juros </t>
  </si>
  <si>
    <t>media (a.a.) US$</t>
  </si>
  <si>
    <t>dívida:</t>
  </si>
  <si>
    <t>CENARIO 1</t>
  </si>
  <si>
    <t>CENARIO 2</t>
  </si>
  <si>
    <t>CENARIO 3</t>
  </si>
  <si>
    <t>% dos 4 tipos de aplicação</t>
  </si>
  <si>
    <t>p10</t>
  </si>
  <si>
    <t>p90</t>
  </si>
  <si>
    <t>C39</t>
  </si>
  <si>
    <t>F39</t>
  </si>
  <si>
    <t>I39</t>
  </si>
  <si>
    <t>soma da alocação 4 tipos de aplicação</t>
  </si>
  <si>
    <t>aplicação 4 pelo risco, emissão privada</t>
  </si>
  <si>
    <t xml:space="preserve">Premissa: EBITDA Ajustado se mantém </t>
  </si>
  <si>
    <t>para a média do 2o e 3o T/21 (em US$)</t>
  </si>
  <si>
    <t>mudar as formulas na celula H13</t>
  </si>
  <si>
    <t>e copiar a formula para as outras</t>
  </si>
  <si>
    <t>taxa pre,</t>
  </si>
  <si>
    <t xml:space="preserve"> decai com o IPCA</t>
  </si>
  <si>
    <t>ipca + 5,03</t>
  </si>
  <si>
    <t>análise das melhores opções</t>
  </si>
  <si>
    <t>incoerência, caso haja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</si>
</sst>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7">
    <numFmt numFmtId="5" formatCode="&quot;R$&quot;\ #,##0;\-&quot;R$&quot;\ #,##0"/>
    <numFmt numFmtId="43" formatCode="_-* #,##0.00_-;\-* #,##0.00_-;_-* &quot;-&quot;??_-;_-@_-"/>
    <numFmt numFmtId="164" formatCode="\%\ &quot;a.a&quot;"/>
    <numFmt numFmtId="165" formatCode="#,##0.0"/>
    <numFmt numFmtId="166" formatCode="_-* #,##0_-;\-* #,##0_-;_-* &quot;-&quot;??_-;_-@_-"/>
    <numFmt numFmtId="167" formatCode="0.0%"/>
    <numFmt numFmtId="168" formatCode="_(* #,##0_);_(* \(#,##0\);_(* &quot;-&quot;??_);_(@_)"/>
    <numFmt numFmtId="169" formatCode="General_)"/>
    <numFmt numFmtId="170" formatCode="#,##0,"/>
    <numFmt numFmtId="171" formatCode="#,##0,,"/>
    <numFmt numFmtId="172" formatCode="_([$€-2]* #,##0.00_);_([$€-2]* \(#,##0.00\);_([$€-2]* &quot;-&quot;??_)"/>
    <numFmt numFmtId="173" formatCode="#,#00"/>
    <numFmt numFmtId="174" formatCode="_-* #,##0\ _P_t_s_-;\-* #,##0\ _P_t_s_-;_-* &quot;-&quot;\ _P_t_s_-;_-@_-"/>
    <numFmt numFmtId="175" formatCode="_-* #,##0.00\ _P_t_s_-;\-* #,##0.00\ _P_t_s_-;_-* &quot;-&quot;??\ _P_t_s_-;_-@_-"/>
    <numFmt numFmtId="176" formatCode="_-* #,##0\ &quot;Pts&quot;_-;\-* #,##0\ &quot;Pts&quot;_-;_-* &quot;-&quot;\ &quot;Pts&quot;_-;_-@_-"/>
    <numFmt numFmtId="177" formatCode="_-* #,##0.00\ &quot;Pts&quot;_-;\-* #,##0.00\ &quot;Pts&quot;_-;_-* &quot;-&quot;??\ &quot;Pts&quot;_-;_-@_-"/>
    <numFmt numFmtId="178" formatCode="#,##0.00_);\(#,##0.00\);&quot; --- &quot;"/>
    <numFmt numFmtId="179" formatCode="%#,#00"/>
    <numFmt numFmtId="180" formatCode="#.##000"/>
    <numFmt numFmtId="181" formatCode="0.00\ %"/>
    <numFmt numFmtId="182" formatCode="#\ ###\ ###\ ##0\ "/>
    <numFmt numFmtId="183" formatCode="#,"/>
    <numFmt numFmtId="184" formatCode="_ [$€-2]\ * #,##0.00_ ;_ [$€-2]\ * \-#,##0.00_ ;_ [$€-2]\ * &quot;-&quot;??_ "/>
    <numFmt numFmtId="185" formatCode="\$#,##0\ ;\(\$#,##0\)"/>
    <numFmt numFmtId="186" formatCode="_(\(*)\ #,##0.00_);_(\(*)\ \(#,##0.00\);_(\(*)\ &quot;-&quot;??_);_(@_)"/>
    <numFmt numFmtId="187" formatCode="&quot;Cr$&quot;#,##0.00_);\(&quot;Cr$&quot;#,##0.00\)"/>
    <numFmt numFmtId="188" formatCode="_(* #,##0.00_);_(* \(#,##0.00\);_(* &quot;-&quot;??_);_(@_)"/>
  </numFmts>
  <fonts count="133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rgb="FF18191A"/>
      <name val="Calibri"/>
      <family val="2"/>
      <scheme val="minor"/>
    </font>
    <font>
      <sz val="9"/>
      <color rgb="FF18191A"/>
      <name val="Roboto"/>
    </font>
    <font>
      <sz val="11"/>
      <color theme="1"/>
      <name val="Symbol"/>
      <family val="1"/>
      <charset val="2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color rgb="FF4C4C52"/>
      <name val="Arial"/>
      <family val="2"/>
    </font>
    <font>
      <b/>
      <sz val="10"/>
      <color rgb="FFCC092F"/>
      <name val="Calibri"/>
      <family val="2"/>
    </font>
    <font>
      <sz val="10"/>
      <name val="Arial"/>
      <family val="2"/>
    </font>
    <font>
      <b/>
      <sz val="28"/>
      <color theme="1" tint="0.14999847407452621"/>
      <name val="Bradesco Sans Condensed"/>
    </font>
    <font>
      <sz val="10"/>
      <name val="Bradesco Sans Condensed"/>
    </font>
    <font>
      <b/>
      <sz val="10"/>
      <color indexed="9"/>
      <name val="Calibri"/>
      <family val="2"/>
    </font>
    <font>
      <b/>
      <sz val="10"/>
      <color theme="0"/>
      <name val="Calibri"/>
      <family val="2"/>
    </font>
    <font>
      <sz val="10"/>
      <color rgb="FF262626"/>
      <name val="Calibri"/>
      <family val="2"/>
    </font>
    <font>
      <b/>
      <sz val="10"/>
      <name val="Calibri"/>
      <family val="2"/>
    </font>
    <font>
      <sz val="10"/>
      <name val="Calibri"/>
      <family val="2"/>
    </font>
    <font>
      <b/>
      <sz val="10"/>
      <color rgb="FF000000"/>
      <name val="Bradesco Sans Condensed"/>
    </font>
    <font>
      <b/>
      <sz val="10"/>
      <color rgb="FF000000"/>
      <name val="Calibri"/>
      <family val="2"/>
    </font>
    <font>
      <sz val="10"/>
      <color rgb="FF000000"/>
      <name val="Bradesco Sans Condensed"/>
    </font>
    <font>
      <sz val="10"/>
      <color rgb="FF000000"/>
      <name val="Calibri"/>
      <family val="2"/>
    </font>
    <font>
      <b/>
      <sz val="10"/>
      <color rgb="FFCC092F"/>
      <name val="Bradesco Sans Condensed"/>
    </font>
    <font>
      <b/>
      <sz val="10"/>
      <color rgb="FFD1092F"/>
      <name val="Calibri"/>
      <family val="2"/>
    </font>
    <font>
      <sz val="12"/>
      <color theme="1"/>
      <name val="Verdana"/>
      <family val="2"/>
    </font>
    <font>
      <sz val="8"/>
      <name val="Arial"/>
      <family val="2"/>
    </font>
    <font>
      <b/>
      <sz val="10"/>
      <name val="Arial"/>
      <family val="2"/>
    </font>
    <font>
      <sz val="8"/>
      <name val="SwitzerlandLight"/>
    </font>
    <font>
      <sz val="7"/>
      <name val="Times New Roman"/>
      <family val="1"/>
    </font>
    <font>
      <sz val="10"/>
      <name val="Trebuchet MS"/>
      <family val="2"/>
    </font>
    <font>
      <sz val="1"/>
      <color indexed="8"/>
      <name val="Courier"/>
      <family val="3"/>
    </font>
    <font>
      <sz val="11"/>
      <name val="Book Antiqua"/>
      <family val="1"/>
    </font>
    <font>
      <sz val="11"/>
      <name val="Times New Roman"/>
      <family val="1"/>
    </font>
    <font>
      <i/>
      <sz val="10"/>
      <name val="Arial"/>
      <family val="2"/>
    </font>
    <font>
      <sz val="10"/>
      <name val="MS Sans Serif"/>
      <family val="2"/>
    </font>
    <font>
      <b/>
      <sz val="14"/>
      <name val="Times New Roman"/>
      <family val="1"/>
    </font>
    <font>
      <b/>
      <sz val="1"/>
      <color indexed="8"/>
      <name val="Courier"/>
      <family val="3"/>
    </font>
    <font>
      <sz val="8"/>
      <name val="Verdana"/>
      <family val="2"/>
    </font>
    <font>
      <sz val="10"/>
      <color indexed="8"/>
      <name val="Arial"/>
      <family val="2"/>
    </font>
    <font>
      <sz val="10"/>
      <color indexed="9"/>
      <name val="Arial"/>
      <family val="2"/>
    </font>
    <font>
      <sz val="10"/>
      <name val="Courier"/>
      <family val="3"/>
    </font>
    <font>
      <sz val="10"/>
      <color indexed="17"/>
      <name val="Arial"/>
      <family val="2"/>
    </font>
    <font>
      <b/>
      <sz val="10"/>
      <color indexed="52"/>
      <name val="Arial"/>
      <family val="2"/>
    </font>
    <font>
      <b/>
      <sz val="10"/>
      <color indexed="9"/>
      <name val="Arial"/>
      <family val="2"/>
    </font>
    <font>
      <sz val="10"/>
      <color indexed="52"/>
      <name val="Arial"/>
      <family val="2"/>
    </font>
    <font>
      <b/>
      <sz val="10"/>
      <color indexed="8"/>
      <name val="Verdana"/>
      <family val="2"/>
    </font>
    <font>
      <sz val="11"/>
      <color indexed="8"/>
      <name val="Verdana"/>
      <family val="2"/>
    </font>
    <font>
      <b/>
      <sz val="13"/>
      <color indexed="9"/>
      <name val="Verdana"/>
      <family val="2"/>
    </font>
    <font>
      <b/>
      <sz val="10"/>
      <color indexed="54"/>
      <name val="Verdana"/>
      <family val="2"/>
    </font>
    <font>
      <sz val="11"/>
      <color indexed="8"/>
      <name val="Arial"/>
      <family val="2"/>
    </font>
    <font>
      <sz val="10"/>
      <color indexed="62"/>
      <name val="Arial"/>
      <family val="2"/>
    </font>
    <font>
      <sz val="10"/>
      <color indexed="20"/>
      <name val="Arial"/>
      <family val="2"/>
    </font>
    <font>
      <sz val="10"/>
      <color indexed="60"/>
      <name val="Arial"/>
      <family val="2"/>
    </font>
    <font>
      <b/>
      <sz val="10"/>
      <color indexed="63"/>
      <name val="Arial"/>
      <family val="2"/>
    </font>
    <font>
      <sz val="10"/>
      <color indexed="10"/>
      <name val="Arial"/>
      <family val="2"/>
    </font>
    <font>
      <i/>
      <sz val="10"/>
      <color indexed="23"/>
      <name val="Arial"/>
      <family val="2"/>
    </font>
    <font>
      <b/>
      <sz val="18"/>
      <color indexed="56"/>
      <name val="Cambria"/>
      <family val="2"/>
    </font>
    <font>
      <b/>
      <sz val="15"/>
      <color indexed="56"/>
      <name val="Arial"/>
      <family val="2"/>
    </font>
    <font>
      <b/>
      <sz val="13"/>
      <color indexed="56"/>
      <name val="Arial"/>
      <family val="2"/>
    </font>
    <font>
      <b/>
      <sz val="11"/>
      <color indexed="56"/>
      <name val="Arial"/>
      <family val="2"/>
    </font>
    <font>
      <sz val="12"/>
      <color indexed="8"/>
      <name val="Verdana"/>
      <family val="2"/>
    </font>
    <font>
      <sz val="12"/>
      <color rgb="FF006100"/>
      <name val="Verdana"/>
      <family val="2"/>
    </font>
    <font>
      <sz val="12"/>
      <color rgb="FF9C0006"/>
      <name val="Verdana"/>
      <family val="2"/>
    </font>
    <font>
      <b/>
      <sz val="12"/>
      <color theme="0"/>
      <name val="Verdana"/>
      <family val="2"/>
    </font>
    <font>
      <sz val="12"/>
      <color rgb="FFFF0000"/>
      <name val="Verdana"/>
      <family val="2"/>
    </font>
    <font>
      <b/>
      <sz val="12"/>
      <color theme="1"/>
      <name val="Verdana"/>
      <family val="2"/>
    </font>
    <font>
      <sz val="12"/>
      <color theme="0"/>
      <name val="Verdana"/>
      <family val="2"/>
    </font>
    <font>
      <sz val="12"/>
      <color indexed="8"/>
      <name val="Arial"/>
      <family val="2"/>
    </font>
    <font>
      <b/>
      <sz val="12"/>
      <color indexed="52"/>
      <name val="Arial"/>
      <family val="2"/>
    </font>
    <font>
      <sz val="12"/>
      <color indexed="52"/>
      <name val="Arial"/>
      <family val="2"/>
    </font>
    <font>
      <sz val="12"/>
      <color indexed="60"/>
      <name val="Arial"/>
      <family val="2"/>
    </font>
    <font>
      <sz val="7"/>
      <name val="SwitzerlandLight"/>
    </font>
    <font>
      <u/>
      <sz val="10"/>
      <color indexed="36"/>
      <name val="Arial"/>
      <family val="2"/>
    </font>
    <font>
      <b/>
      <sz val="18"/>
      <color indexed="62"/>
      <name val="Cambria"/>
      <family val="2"/>
    </font>
    <font>
      <sz val="12"/>
      <color indexed="10"/>
      <name val="Verdana"/>
      <family val="2"/>
    </font>
    <font>
      <b/>
      <sz val="12"/>
      <color indexed="10"/>
      <name val="Verdana"/>
      <family val="2"/>
    </font>
    <font>
      <sz val="12"/>
      <color indexed="19"/>
      <name val="Verdana"/>
      <family val="2"/>
    </font>
    <font>
      <b/>
      <sz val="15"/>
      <color indexed="62"/>
      <name val="Verdana"/>
      <family val="2"/>
    </font>
    <font>
      <b/>
      <sz val="13"/>
      <color indexed="62"/>
      <name val="Verdana"/>
      <family val="2"/>
    </font>
    <font>
      <b/>
      <sz val="11"/>
      <color indexed="62"/>
      <name val="Verdana"/>
      <family val="2"/>
    </font>
    <font>
      <sz val="12"/>
      <color indexed="62"/>
      <name val="Verdana"/>
      <family val="2"/>
    </font>
    <font>
      <sz val="12"/>
      <color indexed="62"/>
      <name val="Arial"/>
      <family val="2"/>
    </font>
    <font>
      <b/>
      <sz val="12"/>
      <color indexed="63"/>
      <name val="Verdana"/>
      <family val="2"/>
    </font>
    <font>
      <b/>
      <sz val="12"/>
      <color indexed="63"/>
      <name val="Arial"/>
      <family val="2"/>
    </font>
    <font>
      <sz val="12"/>
      <color theme="1"/>
      <name val="Arial"/>
      <family val="2"/>
    </font>
    <font>
      <sz val="12"/>
      <color theme="0"/>
      <name val="Arial"/>
      <family val="2"/>
    </font>
    <font>
      <sz val="12"/>
      <color rgb="FF9C0006"/>
      <name val="Arial"/>
      <family val="2"/>
    </font>
    <font>
      <b/>
      <sz val="12"/>
      <color theme="0"/>
      <name val="Arial"/>
      <family val="2"/>
    </font>
    <font>
      <i/>
      <sz val="12"/>
      <color rgb="FF7F7F7F"/>
      <name val="Arial"/>
      <family val="2"/>
    </font>
    <font>
      <sz val="12"/>
      <color rgb="FF006100"/>
      <name val="Arial"/>
      <family val="2"/>
    </font>
    <font>
      <b/>
      <sz val="12"/>
      <color theme="1"/>
      <name val="Arial"/>
      <family val="2"/>
    </font>
    <font>
      <sz val="12"/>
      <color rgb="FFFF0000"/>
      <name val="Arial"/>
      <family val="2"/>
    </font>
    <font>
      <b/>
      <i/>
      <sz val="10"/>
      <name val="Arial"/>
      <family val="2"/>
    </font>
    <font>
      <b/>
      <i/>
      <sz val="10"/>
      <color indexed="9"/>
      <name val="Arial"/>
      <family val="2"/>
    </font>
    <font>
      <sz val="12"/>
      <color indexed="9"/>
      <name val="Verdana"/>
      <family val="2"/>
    </font>
    <font>
      <sz val="12"/>
      <color indexed="9"/>
      <name val="Arial"/>
      <family val="2"/>
    </font>
    <font>
      <sz val="12"/>
      <color indexed="20"/>
      <name val="Verdana"/>
      <family val="2"/>
    </font>
    <font>
      <sz val="12"/>
      <color indexed="20"/>
      <name val="Arial"/>
      <family val="2"/>
    </font>
    <font>
      <b/>
      <sz val="18"/>
      <name val="Arial"/>
      <family val="2"/>
    </font>
    <font>
      <b/>
      <sz val="12"/>
      <name val="Arial"/>
      <family val="2"/>
    </font>
    <font>
      <b/>
      <sz val="12"/>
      <color indexed="52"/>
      <name val="Verdana"/>
      <family val="2"/>
    </font>
    <font>
      <b/>
      <sz val="9"/>
      <name val="Times New Roman"/>
      <family val="1"/>
    </font>
    <font>
      <b/>
      <sz val="12"/>
      <color indexed="9"/>
      <name val="Verdana"/>
      <family val="2"/>
    </font>
    <font>
      <b/>
      <sz val="12"/>
      <color indexed="9"/>
      <name val="Arial"/>
      <family val="2"/>
    </font>
    <font>
      <sz val="12"/>
      <name val="Arial"/>
      <family val="2"/>
    </font>
    <font>
      <i/>
      <sz val="12"/>
      <color indexed="23"/>
      <name val="Arial"/>
      <family val="2"/>
    </font>
    <font>
      <sz val="12"/>
      <color indexed="17"/>
      <name val="Verdana"/>
      <family val="2"/>
    </font>
    <font>
      <sz val="12"/>
      <color indexed="17"/>
      <name val="Arial"/>
      <family val="2"/>
    </font>
    <font>
      <b/>
      <sz val="15"/>
      <color indexed="49"/>
      <name val="Verdana"/>
      <family val="2"/>
    </font>
    <font>
      <b/>
      <sz val="15"/>
      <color indexed="49"/>
      <name val="Arial"/>
      <family val="2"/>
    </font>
    <font>
      <b/>
      <sz val="13"/>
      <color indexed="49"/>
      <name val="Verdana"/>
      <family val="2"/>
    </font>
    <font>
      <b/>
      <sz val="13"/>
      <color indexed="49"/>
      <name val="Arial"/>
      <family val="2"/>
    </font>
    <font>
      <b/>
      <sz val="11"/>
      <color indexed="49"/>
      <name val="Verdana"/>
      <family val="2"/>
    </font>
    <font>
      <b/>
      <sz val="11"/>
      <color indexed="49"/>
      <name val="Arial"/>
      <family val="2"/>
    </font>
    <font>
      <sz val="12"/>
      <color indexed="54"/>
      <name val="Arial"/>
      <family val="2"/>
    </font>
    <font>
      <sz val="12"/>
      <color indexed="54"/>
      <name val="Verdana"/>
      <family val="2"/>
    </font>
    <font>
      <sz val="12"/>
      <color indexed="52"/>
      <name val="Verdana"/>
      <family val="2"/>
    </font>
    <font>
      <sz val="12"/>
      <color indexed="19"/>
      <name val="Arial"/>
      <family val="2"/>
    </font>
    <font>
      <b/>
      <sz val="12"/>
      <color indexed="8"/>
      <name val="Arial"/>
      <family val="2"/>
    </font>
    <font>
      <b/>
      <sz val="12"/>
      <color indexed="8"/>
      <name val="Verdana"/>
      <family val="2"/>
    </font>
    <font>
      <b/>
      <sz val="18"/>
      <color indexed="49"/>
      <name val="Cambria"/>
      <family val="2"/>
    </font>
    <font>
      <sz val="10"/>
      <name val="Helv"/>
    </font>
    <font>
      <sz val="12"/>
      <color indexed="10"/>
      <name val="Arial"/>
      <family val="2"/>
    </font>
    <font>
      <b/>
      <i/>
      <sz val="10"/>
      <color theme="0"/>
      <name val="Arial"/>
      <family val="2"/>
    </font>
    <font>
      <b/>
      <sz val="10"/>
      <color theme="0"/>
      <name val="Arial"/>
      <family val="2"/>
    </font>
    <font>
      <b/>
      <i/>
      <sz val="10"/>
      <color rgb="FFFF7800"/>
      <name val="Arial"/>
      <family val="2"/>
    </font>
    <font>
      <b/>
      <sz val="8"/>
      <name val="Verdana"/>
      <family val="2"/>
    </font>
    <font>
      <i/>
      <sz val="9"/>
      <name val="Arial"/>
      <family val="2"/>
    </font>
    <font>
      <b/>
      <sz val="10"/>
      <color rgb="FFFF7800"/>
      <name val="Arial"/>
      <family val="2"/>
    </font>
    <font>
      <sz val="10"/>
      <color rgb="FF606060"/>
      <name val="Arial"/>
      <family val="2"/>
    </font>
    <font>
      <b/>
      <sz val="10"/>
      <color rgb="FF606060"/>
      <name val="Arial"/>
      <family val="2"/>
    </font>
    <font>
      <i/>
      <sz val="10"/>
      <color rgb="FFFF7800"/>
      <name val="Arial"/>
      <family val="2"/>
    </font>
    <font>
      <sz val="9"/>
      <color rgb="FF6E6E6E"/>
      <name val="Arial"/>
      <family val="2"/>
    </font>
    <font>
      <sz val="11"/>
      <color rgb="FF18191A"/>
      <name val="Roboto"/>
    </font>
  </fonts>
  <fills count="4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rgb="FFCC092F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24"/>
        <bgColor indexed="64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theme="0"/>
        <bgColor indexed="64"/>
      </patternFill>
    </fill>
    <fill>
      <patternFill patternType="solid">
        <fgColor indexed="56"/>
      </patternFill>
    </fill>
    <fill>
      <patternFill patternType="solid">
        <fgColor indexed="18"/>
      </patternFill>
    </fill>
    <fill>
      <patternFill patternType="solid">
        <fgColor indexed="28"/>
      </patternFill>
    </fill>
    <fill>
      <patternFill patternType="solid">
        <fgColor indexed="9"/>
      </patternFill>
    </fill>
    <fill>
      <patternFill patternType="solid">
        <fgColor indexed="25"/>
      </patternFill>
    </fill>
    <fill>
      <patternFill patternType="solid">
        <fgColor indexed="5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6" tint="0.39997558519241921"/>
        <bgColor indexed="64"/>
      </patternFill>
    </fill>
  </fills>
  <borders count="6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medium">
        <color indexed="9"/>
      </left>
      <right/>
      <top/>
      <bottom/>
      <diagonal/>
    </border>
    <border>
      <left/>
      <right/>
      <top/>
      <bottom style="thin">
        <color theme="1" tint="0.499984740745262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hair">
        <color indexed="64"/>
      </right>
      <top/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 style="hair">
        <color indexed="64"/>
      </right>
      <top/>
      <bottom/>
      <diagonal/>
    </border>
    <border>
      <left/>
      <right/>
      <top/>
      <bottom style="thick">
        <color indexed="56"/>
      </bottom>
      <diagonal/>
    </border>
    <border>
      <left/>
      <right/>
      <top/>
      <bottom style="thick">
        <color indexed="27"/>
      </bottom>
      <diagonal/>
    </border>
    <border>
      <left/>
      <right/>
      <top/>
      <bottom style="medium">
        <color indexed="27"/>
      </bottom>
      <diagonal/>
    </border>
    <border>
      <left/>
      <right/>
      <top/>
      <bottom style="double">
        <color indexed="1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 style="thin">
        <color indexed="56"/>
      </top>
      <bottom style="double">
        <color indexed="56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/>
      <bottom style="double">
        <color indexed="64"/>
      </bottom>
      <diagonal/>
    </border>
    <border>
      <left style="double">
        <color indexed="8"/>
      </left>
      <right style="double">
        <color indexed="8"/>
      </right>
      <top style="double">
        <color indexed="8"/>
      </top>
      <bottom style="double">
        <color indexed="8"/>
      </bottom>
      <diagonal/>
    </border>
    <border>
      <left/>
      <right/>
      <top/>
      <bottom style="thick">
        <color indexed="49"/>
      </bottom>
      <diagonal/>
    </border>
    <border>
      <left/>
      <right/>
      <top/>
      <bottom style="thick">
        <color indexed="1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 style="medium">
        <color indexed="64"/>
      </right>
      <top/>
      <bottom/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 style="thin">
        <color indexed="56"/>
      </top>
      <bottom style="double">
        <color indexed="56"/>
      </bottom>
      <diagonal/>
    </border>
    <border>
      <left/>
      <right/>
      <top style="thin">
        <color indexed="49"/>
      </top>
      <bottom style="double">
        <color indexed="49"/>
      </bottom>
      <diagonal/>
    </border>
    <border>
      <left/>
      <right/>
      <top style="double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</borders>
  <cellStyleXfs count="4081">
    <xf numFmtId="0" fontId="0" fillId="0" borderId="0"/>
    <xf numFmtId="0" fontId="5" fillId="0" borderId="0" applyNumberFormat="0" applyFill="0" applyBorder="0" applyAlignment="0" applyProtection="0"/>
    <xf numFmtId="43" fontId="6" fillId="0" borderId="0" applyFont="0" applyFill="0" applyBorder="0" applyAlignment="0" applyProtection="0"/>
    <xf numFmtId="9" fontId="6" fillId="0" borderId="0" applyFont="0" applyFill="0" applyBorder="0" applyAlignment="0" applyProtection="0"/>
    <xf numFmtId="0" fontId="9" fillId="0" borderId="0"/>
    <xf numFmtId="0" fontId="9" fillId="0" borderId="0">
      <alignment vertical="center"/>
    </xf>
    <xf numFmtId="43" fontId="9" fillId="0" borderId="0" applyFont="0" applyFill="0" applyBorder="0" applyAlignment="0" applyProtection="0"/>
    <xf numFmtId="0" fontId="25" fillId="0" borderId="0" applyNumberFormat="0" applyFill="0" applyBorder="0" applyAlignment="0" applyProtection="0"/>
    <xf numFmtId="169" fontId="26" fillId="0" borderId="0">
      <alignment vertical="top"/>
    </xf>
    <xf numFmtId="0" fontId="25" fillId="0" borderId="0" applyNumberFormat="0" applyFill="0" applyBorder="0" applyProtection="0">
      <alignment horizontal="right"/>
    </xf>
    <xf numFmtId="169" fontId="27" fillId="0" borderId="0">
      <alignment horizontal="right"/>
    </xf>
    <xf numFmtId="169" fontId="27" fillId="0" borderId="0">
      <alignment horizontal="left"/>
    </xf>
    <xf numFmtId="43" fontId="28" fillId="0" borderId="0" applyFont="0" applyFill="0" applyBorder="0" applyAlignment="0" applyProtection="0"/>
    <xf numFmtId="43" fontId="28" fillId="0" borderId="0" applyFont="0" applyFill="0" applyBorder="0" applyAlignment="0" applyProtection="0"/>
    <xf numFmtId="43" fontId="28" fillId="0" borderId="0" applyFont="0" applyFill="0" applyBorder="0" applyAlignment="0" applyProtection="0"/>
    <xf numFmtId="43" fontId="9" fillId="0" borderId="0" applyFont="0" applyFill="0" applyBorder="0" applyAlignment="0" applyProtection="0"/>
    <xf numFmtId="0" fontId="29" fillId="0" borderId="0">
      <protection locked="0"/>
    </xf>
    <xf numFmtId="170" fontId="30" fillId="0" borderId="0"/>
    <xf numFmtId="171" fontId="30" fillId="0" borderId="0"/>
    <xf numFmtId="172" fontId="9" fillId="0" borderId="0" applyFont="0" applyFill="0" applyBorder="0" applyAlignment="0" applyProtection="0"/>
    <xf numFmtId="173" fontId="29" fillId="0" borderId="0">
      <protection locked="0"/>
    </xf>
    <xf numFmtId="174" fontId="9" fillId="0" borderId="0" applyFont="0" applyFill="0" applyBorder="0" applyAlignment="0" applyProtection="0"/>
    <xf numFmtId="4" fontId="31" fillId="0" borderId="0" applyFont="0" applyFill="0" applyBorder="0" applyAlignment="0" applyProtection="0"/>
    <xf numFmtId="175" fontId="9" fillId="0" borderId="0" applyFont="0" applyFill="0" applyBorder="0" applyAlignment="0" applyProtection="0"/>
    <xf numFmtId="176" fontId="9" fillId="0" borderId="0" applyFont="0" applyFill="0" applyBorder="0" applyAlignment="0" applyProtection="0"/>
    <xf numFmtId="177" fontId="24" fillId="0" borderId="0" applyFont="0" applyFill="0" applyBorder="0" applyAlignment="0" applyProtection="0"/>
    <xf numFmtId="0" fontId="28" fillId="0" borderId="0"/>
    <xf numFmtId="0" fontId="28" fillId="0" borderId="0"/>
    <xf numFmtId="0" fontId="28" fillId="0" borderId="0"/>
    <xf numFmtId="178" fontId="32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28" fillId="0" borderId="0" applyFont="0" applyFill="0" applyBorder="0" applyAlignment="0" applyProtection="0"/>
    <xf numFmtId="9" fontId="28" fillId="0" borderId="0" applyFont="0" applyFill="0" applyBorder="0" applyAlignment="0" applyProtection="0"/>
    <xf numFmtId="9" fontId="28" fillId="0" borderId="0" applyFont="0" applyFill="0" applyBorder="0" applyAlignment="0" applyProtection="0"/>
    <xf numFmtId="9" fontId="9" fillId="0" borderId="0" applyFont="0" applyFill="0" applyBorder="0" applyAlignment="0" applyProtection="0"/>
    <xf numFmtId="179" fontId="29" fillId="0" borderId="0">
      <protection locked="0"/>
    </xf>
    <xf numFmtId="180" fontId="29" fillId="0" borderId="0">
      <protection locked="0"/>
    </xf>
    <xf numFmtId="181" fontId="31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182" fontId="27" fillId="0" borderId="0"/>
    <xf numFmtId="38" fontId="33" fillId="0" borderId="0" applyFont="0" applyFill="0" applyBorder="0" applyAlignment="0" applyProtection="0"/>
    <xf numFmtId="169" fontId="34" fillId="0" borderId="6"/>
    <xf numFmtId="183" fontId="35" fillId="0" borderId="0">
      <protection locked="0"/>
    </xf>
    <xf numFmtId="183" fontId="35" fillId="0" borderId="0">
      <protection locked="0"/>
    </xf>
    <xf numFmtId="0" fontId="9" fillId="0" borderId="0"/>
    <xf numFmtId="0" fontId="37" fillId="15" borderId="0" applyNumberFormat="0" applyBorder="0" applyAlignment="0" applyProtection="0"/>
    <xf numFmtId="0" fontId="37" fillId="16" borderId="0" applyNumberFormat="0" applyBorder="0" applyAlignment="0" applyProtection="0"/>
    <xf numFmtId="0" fontId="37" fillId="17" borderId="0" applyNumberFormat="0" applyBorder="0" applyAlignment="0" applyProtection="0"/>
    <xf numFmtId="0" fontId="37" fillId="18" borderId="0" applyNumberFormat="0" applyBorder="0" applyAlignment="0" applyProtection="0"/>
    <xf numFmtId="0" fontId="37" fillId="19" borderId="0" applyNumberFormat="0" applyBorder="0" applyAlignment="0" applyProtection="0"/>
    <xf numFmtId="0" fontId="37" fillId="20" borderId="0" applyNumberFormat="0" applyBorder="0" applyAlignment="0" applyProtection="0"/>
    <xf numFmtId="0" fontId="37" fillId="21" borderId="0" applyNumberFormat="0" applyBorder="0" applyAlignment="0" applyProtection="0"/>
    <xf numFmtId="0" fontId="37" fillId="22" borderId="0" applyNumberFormat="0" applyBorder="0" applyAlignment="0" applyProtection="0"/>
    <xf numFmtId="0" fontId="37" fillId="23" borderId="0" applyNumberFormat="0" applyBorder="0" applyAlignment="0" applyProtection="0"/>
    <xf numFmtId="0" fontId="37" fillId="18" borderId="0" applyNumberFormat="0" applyBorder="0" applyAlignment="0" applyProtection="0"/>
    <xf numFmtId="0" fontId="37" fillId="21" borderId="0" applyNumberFormat="0" applyBorder="0" applyAlignment="0" applyProtection="0"/>
    <xf numFmtId="0" fontId="37" fillId="24" borderId="0" applyNumberFormat="0" applyBorder="0" applyAlignment="0" applyProtection="0"/>
    <xf numFmtId="0" fontId="38" fillId="25" borderId="0" applyNumberFormat="0" applyBorder="0" applyAlignment="0" applyProtection="0"/>
    <xf numFmtId="0" fontId="38" fillId="22" borderId="0" applyNumberFormat="0" applyBorder="0" applyAlignment="0" applyProtection="0"/>
    <xf numFmtId="0" fontId="38" fillId="23" borderId="0" applyNumberFormat="0" applyBorder="0" applyAlignment="0" applyProtection="0"/>
    <xf numFmtId="0" fontId="38" fillId="26" borderId="0" applyNumberFormat="0" applyBorder="0" applyAlignment="0" applyProtection="0"/>
    <xf numFmtId="0" fontId="38" fillId="27" borderId="0" applyNumberFormat="0" applyBorder="0" applyAlignment="0" applyProtection="0"/>
    <xf numFmtId="0" fontId="38" fillId="28" borderId="0" applyNumberFormat="0" applyBorder="0" applyAlignment="0" applyProtection="0"/>
    <xf numFmtId="0" fontId="39" fillId="0" borderId="8"/>
    <xf numFmtId="0" fontId="40" fillId="17" borderId="0" applyNumberFormat="0" applyBorder="0" applyAlignment="0" applyProtection="0"/>
    <xf numFmtId="0" fontId="41" fillId="29" borderId="9" applyNumberFormat="0" applyAlignment="0" applyProtection="0"/>
    <xf numFmtId="0" fontId="42" fillId="30" borderId="10" applyNumberFormat="0" applyAlignment="0" applyProtection="0"/>
    <xf numFmtId="0" fontId="43" fillId="0" borderId="11" applyNumberFormat="0" applyFill="0" applyAlignment="0" applyProtection="0"/>
    <xf numFmtId="1" fontId="44" fillId="14" borderId="7">
      <alignment horizontal="right" vertical="center"/>
    </xf>
    <xf numFmtId="0" fontId="44" fillId="13" borderId="7">
      <alignment horizontal="center" vertical="center"/>
    </xf>
    <xf numFmtId="1" fontId="44" fillId="14" borderId="7">
      <alignment horizontal="right" vertical="center"/>
    </xf>
    <xf numFmtId="0" fontId="9" fillId="14" borderId="0"/>
    <xf numFmtId="0" fontId="45" fillId="14" borderId="7"/>
    <xf numFmtId="0" fontId="46" fillId="31" borderId="7">
      <alignment horizontal="left" vertical="center"/>
    </xf>
    <xf numFmtId="0" fontId="46" fillId="31" borderId="7">
      <alignment horizontal="left" vertical="center"/>
    </xf>
    <xf numFmtId="0" fontId="47" fillId="14" borderId="7">
      <alignment horizontal="left" vertical="center"/>
    </xf>
    <xf numFmtId="0" fontId="48" fillId="14" borderId="12"/>
    <xf numFmtId="0" fontId="38" fillId="32" borderId="0" applyNumberFormat="0" applyBorder="0" applyAlignment="0" applyProtection="0"/>
    <xf numFmtId="0" fontId="38" fillId="33" borderId="0" applyNumberFormat="0" applyBorder="0" applyAlignment="0" applyProtection="0"/>
    <xf numFmtId="0" fontId="38" fillId="34" borderId="0" applyNumberFormat="0" applyBorder="0" applyAlignment="0" applyProtection="0"/>
    <xf numFmtId="0" fontId="38" fillId="26" borderId="0" applyNumberFormat="0" applyBorder="0" applyAlignment="0" applyProtection="0"/>
    <xf numFmtId="0" fontId="38" fillId="27" borderId="0" applyNumberFormat="0" applyBorder="0" applyAlignment="0" applyProtection="0"/>
    <xf numFmtId="0" fontId="38" fillId="35" borderId="0" applyNumberFormat="0" applyBorder="0" applyAlignment="0" applyProtection="0"/>
    <xf numFmtId="0" fontId="49" fillId="20" borderId="9" applyNumberFormat="0" applyAlignment="0" applyProtection="0"/>
    <xf numFmtId="0" fontId="50" fillId="16" borderId="0" applyNumberFormat="0" applyBorder="0" applyAlignment="0" applyProtection="0"/>
    <xf numFmtId="0" fontId="51" fillId="36" borderId="0" applyNumberFormat="0" applyBorder="0" applyAlignment="0" applyProtection="0"/>
    <xf numFmtId="0" fontId="9" fillId="37" borderId="13" applyNumberFormat="0" applyFont="0" applyAlignment="0" applyProtection="0"/>
    <xf numFmtId="9" fontId="9" fillId="0" borderId="0" applyFont="0" applyFill="0" applyBorder="0" applyAlignment="0" applyProtection="0"/>
    <xf numFmtId="0" fontId="52" fillId="29" borderId="14" applyNumberFormat="0" applyAlignment="0" applyProtection="0"/>
    <xf numFmtId="43" fontId="9" fillId="0" borderId="0" applyFont="0" applyFill="0" applyBorder="0" applyAlignment="0" applyProtection="0"/>
    <xf numFmtId="0" fontId="54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56" fillId="0" borderId="15" applyNumberFormat="0" applyFill="0" applyAlignment="0" applyProtection="0"/>
    <xf numFmtId="0" fontId="57" fillId="0" borderId="16" applyNumberFormat="0" applyFill="0" applyAlignment="0" applyProtection="0"/>
    <xf numFmtId="0" fontId="58" fillId="0" borderId="17" applyNumberFormat="0" applyFill="0" applyAlignment="0" applyProtection="0"/>
    <xf numFmtId="0" fontId="58" fillId="0" borderId="0" applyNumberFormat="0" applyFill="0" applyBorder="0" applyAlignment="0" applyProtection="0"/>
    <xf numFmtId="169" fontId="34" fillId="0" borderId="6"/>
    <xf numFmtId="0" fontId="9" fillId="0" borderId="0"/>
    <xf numFmtId="43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9" fontId="59" fillId="0" borderId="0" applyFont="0" applyFill="0" applyBorder="0" applyAlignment="0" applyProtection="0"/>
    <xf numFmtId="0" fontId="9" fillId="0" borderId="0"/>
    <xf numFmtId="9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2" fontId="9" fillId="0" borderId="0" applyFont="0" applyFill="0" applyBorder="0" applyProtection="0">
      <alignment horizontal="right"/>
    </xf>
    <xf numFmtId="0" fontId="9" fillId="0" borderId="0"/>
    <xf numFmtId="2" fontId="9" fillId="0" borderId="0" applyFont="0" applyFill="0" applyBorder="0" applyProtection="0">
      <alignment horizontal="right"/>
    </xf>
    <xf numFmtId="0" fontId="9" fillId="0" borderId="0"/>
    <xf numFmtId="9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9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184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184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2" fontId="9" fillId="0" borderId="0" applyFont="0" applyFill="0" applyBorder="0" applyProtection="0">
      <alignment horizontal="right"/>
    </xf>
    <xf numFmtId="2" fontId="9" fillId="0" borderId="0" applyFont="0" applyFill="0" applyBorder="0" applyProtection="0">
      <alignment horizontal="right"/>
    </xf>
    <xf numFmtId="2" fontId="9" fillId="0" borderId="0" applyFont="0" applyFill="0" applyBorder="0" applyProtection="0">
      <alignment horizontal="right"/>
    </xf>
    <xf numFmtId="2" fontId="9" fillId="0" borderId="0" applyFont="0" applyFill="0" applyBorder="0" applyProtection="0">
      <alignment horizontal="right"/>
    </xf>
    <xf numFmtId="2" fontId="9" fillId="0" borderId="0" applyFont="0" applyFill="0" applyBorder="0" applyProtection="0">
      <alignment horizontal="right"/>
    </xf>
    <xf numFmtId="2" fontId="9" fillId="0" borderId="0" applyFont="0" applyFill="0" applyBorder="0" applyProtection="0">
      <alignment horizontal="right"/>
    </xf>
    <xf numFmtId="0" fontId="9" fillId="0" borderId="0"/>
    <xf numFmtId="0" fontId="9" fillId="14" borderId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0" fontId="9" fillId="37" borderId="13" applyNumberFormat="0" applyFont="0" applyAlignment="0" applyProtection="0"/>
    <xf numFmtId="2" fontId="9" fillId="0" borderId="0" applyFont="0" applyFill="0" applyBorder="0" applyProtection="0">
      <alignment horizontal="right"/>
    </xf>
    <xf numFmtId="9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0" fontId="9" fillId="14" borderId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0" fontId="9" fillId="37" borderId="13" applyNumberFormat="0" applyFont="0" applyAlignment="0" applyProtection="0"/>
    <xf numFmtId="9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0" fontId="9" fillId="0" borderId="0"/>
    <xf numFmtId="2" fontId="9" fillId="0" borderId="0" applyFont="0" applyFill="0" applyBorder="0" applyProtection="0">
      <alignment horizontal="right"/>
    </xf>
    <xf numFmtId="43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0" fontId="9" fillId="0" borderId="0"/>
    <xf numFmtId="9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9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9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0" fontId="9" fillId="0" borderId="0"/>
    <xf numFmtId="9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9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72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9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0" fontId="9" fillId="0" borderId="0"/>
    <xf numFmtId="9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0" fontId="63" fillId="0" borderId="0" applyNumberFormat="0" applyFill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83" fillId="15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23" fillId="21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83" fillId="16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23" fillId="22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83" fillId="1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20" borderId="0" applyNumberFormat="0" applyBorder="0" applyAlignment="0" applyProtection="0"/>
    <xf numFmtId="0" fontId="2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19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83" fillId="20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2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83" fillId="23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23" fillId="36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83" fillId="18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23" fillId="16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83" fillId="21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23" fillId="19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83" fillId="24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23" fillId="37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84" fillId="25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84" fillId="22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84" fillId="23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65" fillId="16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84" fillId="27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65" fillId="19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84" fillId="28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65" fillId="2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84" fillId="32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65" fillId="39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84" fillId="33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65" fillId="35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84" fillId="3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65" fillId="24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84" fillId="26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65" fillId="7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8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84" fillId="35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65" fillId="33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85" fillId="16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61" fillId="18" borderId="0" applyNumberFormat="0" applyBorder="0" applyAlignment="0" applyProtection="0"/>
    <xf numFmtId="0" fontId="70" fillId="0" borderId="18"/>
    <xf numFmtId="0" fontId="27" fillId="0" borderId="0">
      <alignment horizontal="left"/>
    </xf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67" fillId="29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74" fillId="5" borderId="2" applyNumberFormat="0" applyAlignment="0" applyProtection="0"/>
    <xf numFmtId="0" fontId="62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86" fillId="6" borderId="10" applyNumberFormat="0" applyAlignment="0" applyProtection="0"/>
    <xf numFmtId="0" fontId="9" fillId="14" borderId="0"/>
    <xf numFmtId="0" fontId="9" fillId="14" borderId="0"/>
    <xf numFmtId="0" fontId="9" fillId="14" borderId="0"/>
    <xf numFmtId="0" fontId="9" fillId="14" borderId="0"/>
    <xf numFmtId="0" fontId="9" fillId="14" borderId="0"/>
    <xf numFmtId="0" fontId="9" fillId="14" borderId="0"/>
    <xf numFmtId="43" fontId="28" fillId="0" borderId="0" applyFont="0" applyFill="0" applyBorder="0" applyAlignment="0" applyProtection="0"/>
    <xf numFmtId="172" fontId="9" fillId="0" borderId="0" applyFon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7" fillId="0" borderId="0" applyNumberFormat="0" applyFill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88" fillId="17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60" fillId="19" borderId="0" applyNumberFormat="0" applyBorder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76" fillId="0" borderId="19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77" fillId="0" borderId="20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78" fillId="0" borderId="21" applyNumberFormat="0" applyFill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1" fillId="0" borderId="0" applyNumberFormat="0" applyFill="0" applyBorder="0" applyAlignment="0" applyProtection="0">
      <alignment vertical="top"/>
      <protection locked="0"/>
    </xf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80" fillId="20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79" fillId="36" borderId="2" applyNumberFormat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73" fillId="0" borderId="22" applyNumberFormat="0" applyFill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83" fillId="0" borderId="0"/>
    <xf numFmtId="0" fontId="83" fillId="0" borderId="0"/>
    <xf numFmtId="0" fontId="83" fillId="0" borderId="0"/>
    <xf numFmtId="0" fontId="83" fillId="0" borderId="0"/>
    <xf numFmtId="0" fontId="83" fillId="0" borderId="0"/>
    <xf numFmtId="0" fontId="83" fillId="0" borderId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66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59" fillId="37" borderId="3" applyNumberFormat="0" applyFon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2" fillId="29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0" fontId="81" fillId="5" borderId="14" applyNumberFormat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2" fontId="9" fillId="0" borderId="0" applyFont="0" applyFill="0" applyBorder="0" applyProtection="0">
      <alignment horizontal="right"/>
    </xf>
    <xf numFmtId="0" fontId="53" fillId="0" borderId="0" applyNumberFormat="0" applyFill="0" applyBorder="0" applyAlignment="0" applyProtection="0"/>
    <xf numFmtId="0" fontId="53" fillId="0" borderId="0" applyNumberFormat="0" applyFill="0" applyBorder="0" applyAlignment="0" applyProtection="0"/>
    <xf numFmtId="0" fontId="53" fillId="0" borderId="0" applyNumberFormat="0" applyFill="0" applyBorder="0" applyAlignment="0" applyProtection="0"/>
    <xf numFmtId="0" fontId="53" fillId="0" borderId="0" applyNumberFormat="0" applyFill="0" applyBorder="0" applyAlignment="0" applyProtection="0"/>
    <xf numFmtId="0" fontId="53" fillId="0" borderId="0" applyNumberFormat="0" applyFill="0" applyBorder="0" applyAlignment="0" applyProtection="0"/>
    <xf numFmtId="0" fontId="53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89" fillId="0" borderId="23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64" fillId="0" borderId="24" applyNumberFormat="0" applyFill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90" fillId="0" borderId="0" applyNumberFormat="0" applyFill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66" fillId="15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21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21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21" borderId="0" applyNumberFormat="0" applyBorder="0" applyAlignment="0" applyProtection="0"/>
    <xf numFmtId="0" fontId="66" fillId="40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66" fillId="16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22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22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22" borderId="0" applyNumberFormat="0" applyBorder="0" applyAlignment="0" applyProtection="0"/>
    <xf numFmtId="0" fontId="66" fillId="41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66" fillId="1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66" fillId="37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20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20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42" borderId="0" applyNumberFormat="0" applyBorder="0" applyAlignment="0" applyProtection="0"/>
    <xf numFmtId="0" fontId="59" fillId="20" borderId="0" applyNumberFormat="0" applyBorder="0" applyAlignment="0" applyProtection="0"/>
    <xf numFmtId="0" fontId="66" fillId="42" borderId="0" applyNumberFormat="0" applyBorder="0" applyAlignment="0" applyProtection="0"/>
    <xf numFmtId="0" fontId="59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19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19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19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19" borderId="0" applyNumberFormat="0" applyBorder="0" applyAlignment="0" applyProtection="0"/>
    <xf numFmtId="0" fontId="59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66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66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37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37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37" borderId="0" applyNumberFormat="0" applyBorder="0" applyAlignment="0" applyProtection="0"/>
    <xf numFmtId="0" fontId="66" fillId="20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19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19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19" borderId="0" applyNumberFormat="0" applyBorder="0" applyAlignment="0" applyProtection="0"/>
    <xf numFmtId="0" fontId="66" fillId="40" borderId="0" applyNumberFormat="0" applyBorder="0" applyAlignment="0" applyProtection="0"/>
    <xf numFmtId="0" fontId="59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22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22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22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22" borderId="0" applyNumberFormat="0" applyBorder="0" applyAlignment="0" applyProtection="0"/>
    <xf numFmtId="0" fontId="59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66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59" fillId="41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66" fillId="23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6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6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7" borderId="0" applyNumberFormat="0" applyBorder="0" applyAlignment="0" applyProtection="0"/>
    <xf numFmtId="0" fontId="59" fillId="36" borderId="0" applyNumberFormat="0" applyBorder="0" applyAlignment="0" applyProtection="0"/>
    <xf numFmtId="0" fontId="66" fillId="37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66" fillId="18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16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16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29" borderId="0" applyNumberFormat="0" applyBorder="0" applyAlignment="0" applyProtection="0"/>
    <xf numFmtId="0" fontId="59" fillId="16" borderId="0" applyNumberFormat="0" applyBorder="0" applyAlignment="0" applyProtection="0"/>
    <xf numFmtId="0" fontId="66" fillId="29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66" fillId="21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19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19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40" borderId="0" applyNumberFormat="0" applyBorder="0" applyAlignment="0" applyProtection="0"/>
    <xf numFmtId="0" fontId="59" fillId="19" borderId="0" applyNumberFormat="0" applyBorder="0" applyAlignment="0" applyProtection="0"/>
    <xf numFmtId="0" fontId="66" fillId="40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66" fillId="24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37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37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20" borderId="0" applyNumberFormat="0" applyBorder="0" applyAlignment="0" applyProtection="0"/>
    <xf numFmtId="0" fontId="59" fillId="37" borderId="0" applyNumberFormat="0" applyBorder="0" applyAlignment="0" applyProtection="0"/>
    <xf numFmtId="0" fontId="66" fillId="20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4" fillId="25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3" fillId="19" borderId="0" applyNumberFormat="0" applyBorder="0" applyAlignment="0" applyProtection="0"/>
    <xf numFmtId="0" fontId="94" fillId="19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4" fillId="22" borderId="0" applyNumberFormat="0" applyBorder="0" applyAlignment="0" applyProtection="0"/>
    <xf numFmtId="0" fontId="93" fillId="35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35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35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4" fillId="41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4" fillId="23" borderId="0" applyNumberFormat="0" applyBorder="0" applyAlignment="0" applyProtection="0"/>
    <xf numFmtId="0" fontId="93" fillId="24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24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24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3" fillId="37" borderId="0" applyNumberFormat="0" applyBorder="0" applyAlignment="0" applyProtection="0"/>
    <xf numFmtId="0" fontId="94" fillId="37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3" fillId="16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16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16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3" fillId="29" borderId="0" applyNumberFormat="0" applyBorder="0" applyAlignment="0" applyProtection="0"/>
    <xf numFmtId="0" fontId="94" fillId="29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3" fillId="19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19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19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4" fillId="28" borderId="0" applyNumberFormat="0" applyBorder="0" applyAlignment="0" applyProtection="0"/>
    <xf numFmtId="0" fontId="93" fillId="22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2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2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3" fillId="20" borderId="0" applyNumberFormat="0" applyBorder="0" applyAlignment="0" applyProtection="0"/>
    <xf numFmtId="0" fontId="94" fillId="20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4" fillId="32" borderId="0" applyNumberFormat="0" applyBorder="0" applyAlignment="0" applyProtection="0"/>
    <xf numFmtId="0" fontId="93" fillId="39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39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39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3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4" fillId="33" borderId="0" applyNumberFormat="0" applyBorder="0" applyAlignment="0" applyProtection="0"/>
    <xf numFmtId="0" fontId="93" fillId="35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35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35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3" fillId="41" borderId="0" applyNumberFormat="0" applyBorder="0" applyAlignment="0" applyProtection="0"/>
    <xf numFmtId="0" fontId="94" fillId="41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4" fillId="34" borderId="0" applyNumberFormat="0" applyBorder="0" applyAlignment="0" applyProtection="0"/>
    <xf numFmtId="0" fontId="93" fillId="24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24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24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3" fillId="43" borderId="0" applyNumberFormat="0" applyBorder="0" applyAlignment="0" applyProtection="0"/>
    <xf numFmtId="0" fontId="94" fillId="43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4" fillId="26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3" fillId="44" borderId="0" applyNumberFormat="0" applyBorder="0" applyAlignment="0" applyProtection="0"/>
    <xf numFmtId="0" fontId="94" fillId="44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27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4" fillId="35" borderId="0" applyNumberFormat="0" applyBorder="0" applyAlignment="0" applyProtection="0"/>
    <xf numFmtId="0" fontId="93" fillId="33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3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3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3" fillId="35" borderId="0" applyNumberFormat="0" applyBorder="0" applyAlignment="0" applyProtection="0"/>
    <xf numFmtId="0" fontId="94" fillId="35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6" fillId="16" borderId="0" applyNumberFormat="0" applyBorder="0" applyAlignment="0" applyProtection="0"/>
    <xf numFmtId="0" fontId="95" fillId="18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8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8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5" fillId="16" borderId="0" applyNumberFormat="0" applyBorder="0" applyAlignment="0" applyProtection="0"/>
    <xf numFmtId="0" fontId="96" fillId="16" borderId="0" applyNumberFormat="0" applyBorder="0" applyAlignment="0" applyProtection="0"/>
    <xf numFmtId="0" fontId="70" fillId="0" borderId="18"/>
    <xf numFmtId="0" fontId="27" fillId="0" borderId="0">
      <alignment horizontal="left"/>
    </xf>
    <xf numFmtId="3" fontId="29" fillId="0" borderId="0">
      <protection locked="0"/>
    </xf>
    <xf numFmtId="3" fontId="29" fillId="0" borderId="0">
      <protection locked="0"/>
    </xf>
    <xf numFmtId="0" fontId="97" fillId="0" borderId="0" applyNumberFormat="0" applyFill="0" applyBorder="0" applyAlignment="0" applyProtection="0"/>
    <xf numFmtId="0" fontId="98" fillId="0" borderId="0" applyNumberFormat="0" applyFill="0" applyBorder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67" fillId="29" borderId="9" applyNumberFormat="0" applyAlignment="0" applyProtection="0"/>
    <xf numFmtId="0" fontId="74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74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74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99" fillId="42" borderId="9" applyNumberFormat="0" applyAlignment="0" applyProtection="0"/>
    <xf numFmtId="0" fontId="67" fillId="42" borderId="9" applyNumberFormat="0" applyAlignment="0" applyProtection="0"/>
    <xf numFmtId="0" fontId="100" fillId="0" borderId="0">
      <alignment vertical="center"/>
    </xf>
    <xf numFmtId="0" fontId="101" fillId="30" borderId="27" applyNumberFormat="0" applyAlignment="0" applyProtection="0"/>
    <xf numFmtId="0" fontId="102" fillId="30" borderId="10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10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10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10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1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2" fillId="30" borderId="27" applyNumberFormat="0" applyAlignment="0" applyProtection="0"/>
    <xf numFmtId="0" fontId="101" fillId="30" borderId="27" applyNumberFormat="0" applyAlignment="0" applyProtection="0"/>
    <xf numFmtId="0" fontId="101" fillId="30" borderId="27" applyNumberFormat="0" applyAlignment="0" applyProtection="0"/>
    <xf numFmtId="0" fontId="101" fillId="30" borderId="27" applyNumberFormat="0" applyAlignment="0" applyProtection="0"/>
    <xf numFmtId="0" fontId="9" fillId="14" borderId="0"/>
    <xf numFmtId="0" fontId="9" fillId="14" borderId="0"/>
    <xf numFmtId="0" fontId="9" fillId="14" borderId="0"/>
    <xf numFmtId="0" fontId="9" fillId="14" borderId="0"/>
    <xf numFmtId="0" fontId="9" fillId="14" borderId="0"/>
    <xf numFmtId="0" fontId="9" fillId="14" borderId="0"/>
    <xf numFmtId="0" fontId="9" fillId="14" borderId="0"/>
    <xf numFmtId="0" fontId="9" fillId="14" borderId="0"/>
    <xf numFmtId="43" fontId="103" fillId="0" borderId="0" applyFont="0" applyFill="0" applyBorder="0" applyAlignment="0" applyProtection="0"/>
    <xf numFmtId="43" fontId="103" fillId="0" borderId="0" applyFont="0" applyFill="0" applyBorder="0" applyAlignment="0" applyProtection="0"/>
    <xf numFmtId="43" fontId="103" fillId="0" borderId="0" applyFont="0" applyFill="0" applyBorder="0" applyAlignment="0" applyProtection="0"/>
    <xf numFmtId="43" fontId="103" fillId="0" borderId="0" applyFont="0" applyFill="0" applyBorder="0" applyAlignment="0" applyProtection="0"/>
    <xf numFmtId="43" fontId="103" fillId="0" borderId="0" applyFont="0" applyFill="0" applyBorder="0" applyAlignment="0" applyProtection="0"/>
    <xf numFmtId="43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3" fontId="9" fillId="0" borderId="0" applyFont="0" applyFill="0" applyBorder="0" applyAlignment="0" applyProtection="0"/>
    <xf numFmtId="5" fontId="9" fillId="0" borderId="0" applyFont="0" applyFill="0" applyBorder="0" applyAlignment="0" applyProtection="0"/>
    <xf numFmtId="0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0" fontId="104" fillId="0" borderId="0" applyNumberFormat="0" applyFill="0" applyBorder="0" applyAlignment="0" applyProtection="0"/>
    <xf numFmtId="2" fontId="9" fillId="0" borderId="0" applyFont="0" applyFill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6" fillId="17" borderId="0" applyNumberFormat="0" applyBorder="0" applyAlignment="0" applyProtection="0"/>
    <xf numFmtId="0" fontId="105" fillId="19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9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9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5" fillId="17" borderId="0" applyNumberFormat="0" applyBorder="0" applyAlignment="0" applyProtection="0"/>
    <xf numFmtId="0" fontId="106" fillId="17" borderId="0" applyNumberFormat="0" applyBorder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56" fillId="0" borderId="15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7" fillId="0" borderId="28" applyNumberFormat="0" applyFill="0" applyAlignment="0" applyProtection="0"/>
    <xf numFmtId="0" fontId="108" fillId="0" borderId="28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57" fillId="0" borderId="16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09" fillId="0" borderId="29" applyNumberFormat="0" applyFill="0" applyAlignment="0" applyProtection="0"/>
    <xf numFmtId="0" fontId="110" fillId="0" borderId="29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58" fillId="0" borderId="17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1" fillId="0" borderId="21" applyNumberFormat="0" applyFill="0" applyAlignment="0" applyProtection="0"/>
    <xf numFmtId="0" fontId="112" fillId="0" borderId="21" applyNumberFormat="0" applyFill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1" fillId="0" borderId="0" applyNumberFormat="0" applyFill="0" applyBorder="0" applyAlignment="0" applyProtection="0"/>
    <xf numFmtId="0" fontId="112" fillId="0" borderId="0" applyNumberFormat="0" applyFill="0" applyBorder="0" applyAlignment="0" applyProtection="0"/>
    <xf numFmtId="0" fontId="80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80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80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80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113" fillId="20" borderId="9" applyNumberFormat="0" applyAlignment="0" applyProtection="0"/>
    <xf numFmtId="0" fontId="79" fillId="36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79" fillId="36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79" fillId="36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4" fillId="20" borderId="9" applyNumberFormat="0" applyAlignment="0" applyProtection="0"/>
    <xf numFmtId="0" fontId="113" fillId="20" borderId="9" applyNumberFormat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68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115" fillId="0" borderId="11" applyNumberFormat="0" applyFill="0" applyAlignment="0" applyProtection="0"/>
    <xf numFmtId="0" fontId="68" fillId="0" borderId="11" applyNumberFormat="0" applyFill="0" applyAlignment="0" applyProtection="0"/>
    <xf numFmtId="185" fontId="9" fillId="0" borderId="0" applyFont="0" applyFill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69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75" fillId="36" borderId="0" applyNumberFormat="0" applyBorder="0" applyAlignment="0" applyProtection="0"/>
    <xf numFmtId="0" fontId="116" fillId="36" borderId="0" applyNumberFormat="0" applyBorder="0" applyAlignment="0" applyProtection="0"/>
    <xf numFmtId="0" fontId="9" fillId="0" borderId="0"/>
    <xf numFmtId="0" fontId="9" fillId="0" borderId="0"/>
    <xf numFmtId="0" fontId="9" fillId="0" borderId="0"/>
    <xf numFmtId="0" fontId="59" fillId="0" borderId="0"/>
    <xf numFmtId="0" fontId="59" fillId="0" borderId="0"/>
    <xf numFmtId="0" fontId="9" fillId="0" borderId="0"/>
    <xf numFmtId="0" fontId="9" fillId="0" borderId="0"/>
    <xf numFmtId="0" fontId="5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66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66" fillId="0" borderId="0"/>
    <xf numFmtId="0" fontId="66" fillId="0" borderId="0"/>
    <xf numFmtId="0" fontId="66" fillId="0" borderId="0"/>
    <xf numFmtId="0" fontId="66" fillId="0" borderId="0"/>
    <xf numFmtId="0" fontId="66" fillId="0" borderId="0"/>
    <xf numFmtId="0" fontId="66" fillId="0" borderId="0"/>
    <xf numFmtId="0" fontId="66" fillId="0" borderId="0"/>
    <xf numFmtId="0" fontId="66" fillId="0" borderId="0"/>
    <xf numFmtId="0" fontId="66" fillId="0" borderId="0"/>
    <xf numFmtId="0" fontId="66" fillId="0" borderId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9" fillId="37" borderId="13" applyNumberFormat="0" applyFont="0" applyAlignment="0" applyProtection="0"/>
    <xf numFmtId="0" fontId="66" fillId="37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7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7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7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66" fillId="36" borderId="13" applyNumberFormat="0" applyFont="0" applyAlignment="0" applyProtection="0"/>
    <xf numFmtId="0" fontId="59" fillId="37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7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7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59" fillId="36" borderId="13" applyNumberFormat="0" applyFont="0" applyAlignment="0" applyProtection="0"/>
    <xf numFmtId="0" fontId="66" fillId="36" borderId="13" applyNumberFormat="0" applyFont="0" applyAlignment="0" applyProtection="0"/>
    <xf numFmtId="0" fontId="82" fillId="29" borderId="14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82" fillId="29" borderId="14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82" fillId="29" borderId="14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82" fillId="29" borderId="14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117" fillId="29" borderId="30" applyNumberFormat="0" applyAlignment="0" applyProtection="0"/>
    <xf numFmtId="0" fontId="81" fillId="42" borderId="14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81" fillId="42" borderId="14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81" fillId="42" borderId="14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8" fillId="42" borderId="30" applyNumberFormat="0" applyAlignment="0" applyProtection="0"/>
    <xf numFmtId="0" fontId="117" fillId="42" borderId="30" applyNumberFormat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38" fontId="33" fillId="0" borderId="31"/>
    <xf numFmtId="186" fontId="9" fillId="0" borderId="0">
      <protection locked="0"/>
    </xf>
    <xf numFmtId="0" fontId="53" fillId="0" borderId="0" applyNumberFormat="0" applyFill="0" applyBorder="0" applyAlignment="0" applyProtection="0"/>
    <xf numFmtId="0" fontId="53" fillId="0" borderId="0" applyNumberFormat="0" applyFill="0" applyBorder="0" applyAlignment="0" applyProtection="0"/>
    <xf numFmtId="0" fontId="53" fillId="0" borderId="0" applyNumberFormat="0" applyFill="0" applyBorder="0" applyAlignment="0" applyProtection="0"/>
    <xf numFmtId="0" fontId="53" fillId="0" borderId="0" applyNumberFormat="0" applyFill="0" applyBorder="0" applyAlignment="0" applyProtection="0"/>
    <xf numFmtId="0" fontId="53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55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72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9" fillId="0" borderId="0" applyNumberFormat="0" applyFill="0" applyBorder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7" fillId="0" borderId="32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3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3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4" applyNumberFormat="0" applyFill="0" applyAlignment="0" applyProtection="0"/>
    <xf numFmtId="0" fontId="118" fillId="0" borderId="33" applyNumberFormat="0" applyFill="0" applyAlignment="0" applyProtection="0"/>
    <xf numFmtId="0" fontId="117" fillId="0" borderId="34" applyNumberFormat="0" applyFill="0" applyAlignment="0" applyProtection="0"/>
    <xf numFmtId="180" fontId="29" fillId="0" borderId="0">
      <protection locked="0"/>
    </xf>
    <xf numFmtId="187" fontId="9" fillId="0" borderId="0">
      <protection locked="0"/>
    </xf>
    <xf numFmtId="0" fontId="120" fillId="0" borderId="0"/>
    <xf numFmtId="4" fontId="9" fillId="0" borderId="0" applyFont="0" applyFill="0" applyBorder="0" applyAlignment="0" applyProtection="0"/>
    <xf numFmtId="3" fontId="9" fillId="0" borderId="0" applyFon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0" fontId="121" fillId="0" borderId="0" applyNumberFormat="0" applyFill="0" applyBorder="0" applyAlignment="0" applyProtection="0"/>
    <xf numFmtId="188" fontId="9" fillId="0" borderId="0" applyFont="0" applyFill="0" applyBorder="0" applyAlignment="0" applyProtection="0"/>
    <xf numFmtId="188" fontId="9" fillId="0" borderId="0" applyFont="0" applyFill="0" applyBorder="0" applyAlignment="0" applyProtection="0"/>
  </cellStyleXfs>
  <cellXfs count="215">
    <xf numFmtId="0" fontId="0" fillId="0" borderId="0" xfId="0"/>
    <xf numFmtId="14" fontId="2" fillId="0" borderId="0" xfId="0" applyNumberFormat="1" applyFont="1" applyAlignment="1">
      <alignment horizontal="center" vertical="center"/>
    </xf>
    <xf numFmtId="14" fontId="0" fillId="0" borderId="0" xfId="0" applyNumberFormat="1"/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0" fontId="0" fillId="2" borderId="0" xfId="0" applyFill="1" applyAlignment="1">
      <alignment horizontal="center"/>
    </xf>
    <xf numFmtId="164" fontId="0" fillId="0" borderId="0" xfId="0" applyNumberFormat="1" applyAlignment="1">
      <alignment horizontal="center"/>
    </xf>
    <xf numFmtId="0" fontId="1" fillId="0" borderId="0" xfId="0" applyFont="1"/>
    <xf numFmtId="0" fontId="5" fillId="0" borderId="0" xfId="1"/>
    <xf numFmtId="0" fontId="0" fillId="2" borderId="0" xfId="0" applyFill="1"/>
    <xf numFmtId="9" fontId="0" fillId="0" borderId="0" xfId="0" applyNumberFormat="1"/>
    <xf numFmtId="0" fontId="0" fillId="0" borderId="0" xfId="0" applyFill="1"/>
    <xf numFmtId="10" fontId="0" fillId="0" borderId="0" xfId="0" applyNumberFormat="1"/>
    <xf numFmtId="43" fontId="0" fillId="0" borderId="0" xfId="2" applyFont="1"/>
    <xf numFmtId="10" fontId="0" fillId="0" borderId="0" xfId="3" applyNumberFormat="1" applyFont="1"/>
    <xf numFmtId="0" fontId="3" fillId="0" borderId="0" xfId="0" applyFont="1"/>
    <xf numFmtId="10" fontId="3" fillId="0" borderId="0" xfId="0" applyNumberFormat="1" applyFont="1" applyAlignment="1">
      <alignment horizontal="left"/>
    </xf>
    <xf numFmtId="0" fontId="3" fillId="0" borderId="0" xfId="0" applyFont="1" applyAlignment="1">
      <alignment horizontal="left" wrapText="1"/>
    </xf>
    <xf numFmtId="0" fontId="0" fillId="0" borderId="0" xfId="0" applyAlignment="1"/>
    <xf numFmtId="0" fontId="0" fillId="0" borderId="0" xfId="0" quotePrefix="1"/>
    <xf numFmtId="0" fontId="0" fillId="3" borderId="0" xfId="0" applyFill="1"/>
    <xf numFmtId="0" fontId="3" fillId="2" borderId="0" xfId="0" applyFont="1" applyFill="1"/>
    <xf numFmtId="14" fontId="2" fillId="2" borderId="0" xfId="0" applyNumberFormat="1" applyFont="1" applyFill="1" applyAlignment="1">
      <alignment horizontal="center" vertical="center"/>
    </xf>
    <xf numFmtId="10" fontId="3" fillId="2" borderId="0" xfId="0" applyNumberFormat="1" applyFont="1" applyFill="1" applyAlignment="1">
      <alignment horizontal="left"/>
    </xf>
    <xf numFmtId="0" fontId="7" fillId="0" borderId="0" xfId="0" applyFont="1"/>
    <xf numFmtId="0" fontId="11" fillId="0" borderId="0" xfId="4" applyFont="1"/>
    <xf numFmtId="0" fontId="8" fillId="11" borderId="0" xfId="5" applyFont="1" applyFill="1" applyAlignment="1">
      <alignment horizontal="left" vertical="center" wrapText="1"/>
    </xf>
    <xf numFmtId="43" fontId="14" fillId="11" borderId="0" xfId="6" applyFont="1" applyFill="1" applyBorder="1" applyAlignment="1">
      <alignment horizontal="left" vertical="center" wrapText="1"/>
    </xf>
    <xf numFmtId="167" fontId="128" fillId="38" borderId="0" xfId="170" applyNumberFormat="1" applyFont="1" applyFill="1" applyBorder="1" applyAlignment="1">
      <alignment horizontal="center" vertical="center" wrapText="1"/>
    </xf>
    <xf numFmtId="167" fontId="129" fillId="12" borderId="0" xfId="170" applyNumberFormat="1" applyFont="1" applyFill="1" applyBorder="1" applyAlignment="1">
      <alignment horizontal="center" vertical="center" wrapText="1"/>
    </xf>
    <xf numFmtId="168" fontId="128" fillId="38" borderId="0" xfId="4052" applyNumberFormat="1" applyFont="1" applyFill="1" applyBorder="1" applyAlignment="1">
      <alignment horizontal="center" vertical="center" wrapText="1"/>
    </xf>
    <xf numFmtId="168" fontId="129" fillId="12" borderId="0" xfId="4052" applyNumberFormat="1" applyFont="1" applyFill="1" applyBorder="1" applyAlignment="1">
      <alignment horizontal="center" vertical="center" wrapText="1"/>
    </xf>
    <xf numFmtId="167" fontId="128" fillId="14" borderId="0" xfId="34" applyNumberFormat="1" applyFont="1" applyFill="1" applyBorder="1" applyAlignment="1">
      <alignment horizontal="left" vertical="center" indent="1"/>
    </xf>
    <xf numFmtId="1" fontId="128" fillId="38" borderId="0" xfId="4052" applyNumberFormat="1" applyFont="1" applyFill="1" applyBorder="1" applyAlignment="1">
      <alignment horizontal="center" vertical="center" wrapText="1"/>
    </xf>
    <xf numFmtId="1" fontId="129" fillId="12" borderId="0" xfId="4052" applyNumberFormat="1" applyFont="1" applyFill="1" applyBorder="1" applyAlignment="1">
      <alignment horizontal="center" vertical="center" wrapText="1"/>
    </xf>
    <xf numFmtId="0" fontId="9" fillId="0" borderId="0" xfId="3721" applyAlignment="1">
      <alignment vertical="center"/>
    </xf>
    <xf numFmtId="0" fontId="9" fillId="0" borderId="0" xfId="3721" applyAlignment="1">
      <alignment horizontal="right" vertical="center"/>
    </xf>
    <xf numFmtId="0" fontId="32" fillId="0" borderId="0" xfId="3721" applyFont="1" applyAlignment="1">
      <alignment vertical="center"/>
    </xf>
    <xf numFmtId="0" fontId="91" fillId="0" borderId="0" xfId="3721" applyFont="1" applyAlignment="1">
      <alignment vertical="center"/>
    </xf>
    <xf numFmtId="0" fontId="126" fillId="0" borderId="0" xfId="3721" applyFont="1" applyAlignment="1">
      <alignment vertical="top"/>
    </xf>
    <xf numFmtId="0" fontId="36" fillId="0" borderId="0" xfId="3721" applyFont="1" applyAlignment="1">
      <alignment vertical="center"/>
    </xf>
    <xf numFmtId="0" fontId="25" fillId="45" borderId="0" xfId="3721" applyFont="1" applyFill="1" applyAlignment="1">
      <alignment vertical="center" wrapText="1"/>
    </xf>
    <xf numFmtId="0" fontId="92" fillId="45" borderId="0" xfId="3721" applyFont="1" applyFill="1" applyAlignment="1">
      <alignment horizontal="center" vertical="center" wrapText="1"/>
    </xf>
    <xf numFmtId="0" fontId="36" fillId="0" borderId="0" xfId="3721" applyFont="1" applyAlignment="1">
      <alignment horizontal="center" vertical="center"/>
    </xf>
    <xf numFmtId="0" fontId="123" fillId="38" borderId="25" xfId="3721" applyFont="1" applyFill="1" applyBorder="1" applyAlignment="1">
      <alignment vertical="center" wrapText="1"/>
    </xf>
    <xf numFmtId="17" fontId="122" fillId="38" borderId="25" xfId="3721" applyNumberFormat="1" applyFont="1" applyFill="1" applyBorder="1" applyAlignment="1">
      <alignment horizontal="center" vertical="center" wrapText="1"/>
    </xf>
    <xf numFmtId="0" fontId="127" fillId="0" borderId="25" xfId="3721" applyFont="1" applyBorder="1" applyAlignment="1">
      <alignment vertical="center" wrapText="1"/>
    </xf>
    <xf numFmtId="167" fontId="25" fillId="0" borderId="25" xfId="3721" applyNumberFormat="1" applyFont="1" applyBorder="1" applyAlignment="1">
      <alignment horizontal="center" vertical="center" wrapText="1"/>
    </xf>
    <xf numFmtId="0" fontId="128" fillId="14" borderId="0" xfId="3721" applyFont="1" applyFill="1" applyAlignment="1">
      <alignment horizontal="left" vertical="center" indent="1"/>
    </xf>
    <xf numFmtId="167" fontId="128" fillId="14" borderId="0" xfId="3721" applyNumberFormat="1" applyFont="1" applyFill="1" applyAlignment="1">
      <alignment horizontal="center" vertical="center" wrapText="1"/>
    </xf>
    <xf numFmtId="167" fontId="128" fillId="38" borderId="0" xfId="3721" applyNumberFormat="1" applyFont="1" applyFill="1" applyAlignment="1">
      <alignment horizontal="center" vertical="center" wrapText="1"/>
    </xf>
    <xf numFmtId="167" fontId="129" fillId="12" borderId="0" xfId="3721" applyNumberFormat="1" applyFont="1" applyFill="1" applyAlignment="1">
      <alignment horizontal="center" vertical="center" wrapText="1"/>
    </xf>
    <xf numFmtId="0" fontId="129" fillId="0" borderId="25" xfId="3721" applyFont="1" applyBorder="1" applyAlignment="1">
      <alignment vertical="center" wrapText="1"/>
    </xf>
    <xf numFmtId="167" fontId="129" fillId="0" borderId="25" xfId="3721" applyNumberFormat="1" applyFont="1" applyBorder="1" applyAlignment="1">
      <alignment horizontal="center" vertical="center" wrapText="1"/>
    </xf>
    <xf numFmtId="0" fontId="125" fillId="0" borderId="0" xfId="3721" applyFont="1" applyAlignment="1">
      <alignment vertical="center"/>
    </xf>
    <xf numFmtId="17" fontId="124" fillId="38" borderId="25" xfId="3721" applyNumberFormat="1" applyFont="1" applyFill="1" applyBorder="1" applyAlignment="1">
      <alignment horizontal="center" vertical="center" wrapText="1"/>
    </xf>
    <xf numFmtId="17" fontId="130" fillId="38" borderId="25" xfId="3721" applyNumberFormat="1" applyFont="1" applyFill="1" applyBorder="1" applyAlignment="1">
      <alignment horizontal="center" vertical="center" wrapText="1"/>
    </xf>
    <xf numFmtId="167" fontId="128" fillId="38" borderId="0" xfId="113" applyNumberFormat="1" applyFont="1" applyFill="1" applyAlignment="1">
      <alignment horizontal="center" vertical="center" wrapText="1"/>
    </xf>
    <xf numFmtId="167" fontId="129" fillId="12" borderId="0" xfId="113" applyNumberFormat="1" applyFont="1" applyFill="1" applyAlignment="1">
      <alignment horizontal="center" vertical="center" wrapText="1"/>
    </xf>
    <xf numFmtId="10" fontId="128" fillId="38" borderId="0" xfId="3721" applyNumberFormat="1" applyFont="1" applyFill="1" applyAlignment="1">
      <alignment horizontal="center" vertical="center" wrapText="1"/>
    </xf>
    <xf numFmtId="10" fontId="129" fillId="12" borderId="0" xfId="3721" applyNumberFormat="1" applyFont="1" applyFill="1" applyAlignment="1">
      <alignment horizontal="center" vertical="center" wrapText="1"/>
    </xf>
    <xf numFmtId="10" fontId="128" fillId="38" borderId="0" xfId="164" applyNumberFormat="1" applyFont="1" applyFill="1" applyAlignment="1">
      <alignment horizontal="center" vertical="center" wrapText="1"/>
    </xf>
    <xf numFmtId="10" fontId="129" fillId="12" borderId="0" xfId="164" applyNumberFormat="1" applyFont="1" applyFill="1" applyAlignment="1">
      <alignment horizontal="center" vertical="center" wrapText="1"/>
    </xf>
    <xf numFmtId="10" fontId="128" fillId="0" borderId="0" xfId="164" applyNumberFormat="1" applyFont="1" applyAlignment="1">
      <alignment horizontal="center" vertical="center" wrapText="1"/>
    </xf>
    <xf numFmtId="167" fontId="129" fillId="12" borderId="0" xfId="87" applyNumberFormat="1" applyFont="1" applyFill="1" applyBorder="1" applyAlignment="1">
      <alignment horizontal="center" vertical="center" wrapText="1"/>
    </xf>
    <xf numFmtId="2" fontId="128" fillId="38" borderId="0" xfId="4080" applyNumberFormat="1" applyFont="1" applyFill="1" applyBorder="1" applyAlignment="1">
      <alignment horizontal="center" vertical="center" wrapText="1"/>
    </xf>
    <xf numFmtId="2" fontId="129" fillId="12" borderId="0" xfId="4080" applyNumberFormat="1" applyFont="1" applyFill="1" applyBorder="1" applyAlignment="1">
      <alignment horizontal="center" vertical="center" wrapText="1"/>
    </xf>
    <xf numFmtId="0" fontId="128" fillId="0" borderId="0" xfId="3721" applyFont="1" applyAlignment="1">
      <alignment horizontal="left" vertical="center" indent="1"/>
    </xf>
    <xf numFmtId="1" fontId="128" fillId="38" borderId="0" xfId="107" applyNumberFormat="1" applyFont="1" applyFill="1" applyAlignment="1">
      <alignment horizontal="center" vertical="center" wrapText="1"/>
    </xf>
    <xf numFmtId="1" fontId="129" fillId="12" borderId="0" xfId="107" applyNumberFormat="1" applyFont="1" applyFill="1" applyAlignment="1">
      <alignment horizontal="center" vertical="center" wrapText="1"/>
    </xf>
    <xf numFmtId="167" fontId="128" fillId="38" borderId="0" xfId="87" applyNumberFormat="1" applyFont="1" applyFill="1" applyBorder="1" applyAlignment="1">
      <alignment horizontal="center" vertical="center" wrapText="1"/>
    </xf>
    <xf numFmtId="0" fontId="128" fillId="14" borderId="26" xfId="3721" applyFont="1" applyFill="1" applyBorder="1" applyAlignment="1">
      <alignment horizontal="left" vertical="center" indent="1"/>
    </xf>
    <xf numFmtId="167" fontId="128" fillId="38" borderId="26" xfId="87" applyNumberFormat="1" applyFont="1" applyFill="1" applyBorder="1" applyAlignment="1">
      <alignment horizontal="center" vertical="center" wrapText="1"/>
    </xf>
    <xf numFmtId="167" fontId="129" fillId="12" borderId="26" xfId="87" applyNumberFormat="1" applyFont="1" applyFill="1" applyBorder="1" applyAlignment="1">
      <alignment horizontal="center" vertical="center" wrapText="1"/>
    </xf>
    <xf numFmtId="167" fontId="129" fillId="2" borderId="0" xfId="113" applyNumberFormat="1" applyFont="1" applyFill="1" applyAlignment="1">
      <alignment horizontal="center" vertical="center" wrapText="1"/>
    </xf>
    <xf numFmtId="10" fontId="129" fillId="2" borderId="0" xfId="3721" applyNumberFormat="1" applyFont="1" applyFill="1" applyAlignment="1">
      <alignment horizontal="center" vertical="center" wrapText="1"/>
    </xf>
    <xf numFmtId="2" fontId="129" fillId="2" borderId="0" xfId="4080" applyNumberFormat="1" applyFont="1" applyFill="1" applyBorder="1" applyAlignment="1">
      <alignment horizontal="center" vertical="center" wrapText="1"/>
    </xf>
    <xf numFmtId="0" fontId="128" fillId="2" borderId="0" xfId="3721" applyFont="1" applyFill="1" applyAlignment="1">
      <alignment horizontal="left" vertical="center" indent="1"/>
    </xf>
    <xf numFmtId="10" fontId="128" fillId="2" borderId="0" xfId="3721" applyNumberFormat="1" applyFont="1" applyFill="1" applyAlignment="1">
      <alignment horizontal="center" vertical="center" wrapText="1"/>
    </xf>
    <xf numFmtId="188" fontId="128" fillId="2" borderId="0" xfId="4080" applyFont="1" applyFill="1" applyBorder="1" applyAlignment="1">
      <alignment horizontal="left" vertical="center" indent="1"/>
    </xf>
    <xf numFmtId="188" fontId="128" fillId="14" borderId="0" xfId="4080" applyFont="1" applyFill="1" applyBorder="1" applyAlignment="1">
      <alignment horizontal="left" vertical="center" indent="1"/>
    </xf>
    <xf numFmtId="0" fontId="5" fillId="0" borderId="0" xfId="1" applyAlignment="1">
      <alignment vertical="center"/>
    </xf>
    <xf numFmtId="0" fontId="10" fillId="0" borderId="0" xfId="3721" applyFont="1" applyAlignment="1">
      <alignment vertical="center"/>
    </xf>
    <xf numFmtId="0" fontId="11" fillId="0" borderId="0" xfId="3721" applyFont="1"/>
    <xf numFmtId="0" fontId="12" fillId="0" borderId="0" xfId="3721" applyFont="1" applyAlignment="1">
      <alignment vertical="center"/>
    </xf>
    <xf numFmtId="0" fontId="13" fillId="10" borderId="4" xfId="3721" applyFont="1" applyFill="1" applyBorder="1" applyAlignment="1">
      <alignment horizontal="center" vertical="center"/>
    </xf>
    <xf numFmtId="0" fontId="12" fillId="9" borderId="4" xfId="3721" applyFont="1" applyFill="1" applyBorder="1" applyAlignment="1">
      <alignment horizontal="center" vertical="center"/>
    </xf>
    <xf numFmtId="0" fontId="15" fillId="12" borderId="0" xfId="3721" applyFont="1" applyFill="1" applyAlignment="1">
      <alignment horizontal="left" vertical="center"/>
    </xf>
    <xf numFmtId="4" fontId="16" fillId="12" borderId="0" xfId="3721" applyNumberFormat="1" applyFont="1" applyFill="1" applyAlignment="1">
      <alignment horizontal="right" vertical="center"/>
    </xf>
    <xf numFmtId="0" fontId="15" fillId="11" borderId="0" xfId="3721" applyFont="1" applyFill="1" applyAlignment="1">
      <alignment horizontal="left" vertical="center" wrapText="1" indent="1"/>
    </xf>
    <xf numFmtId="4" fontId="16" fillId="11" borderId="0" xfId="3721" applyNumberFormat="1" applyFont="1" applyFill="1" applyAlignment="1">
      <alignment horizontal="right" vertical="center"/>
    </xf>
    <xf numFmtId="0" fontId="15" fillId="12" borderId="0" xfId="3721" applyFont="1" applyFill="1" applyAlignment="1">
      <alignment horizontal="left" vertical="center" wrapText="1" indent="1"/>
    </xf>
    <xf numFmtId="165" fontId="16" fillId="12" borderId="0" xfId="3721" applyNumberFormat="1" applyFont="1" applyFill="1" applyAlignment="1">
      <alignment horizontal="right" vertical="center"/>
    </xf>
    <xf numFmtId="166" fontId="11" fillId="0" borderId="0" xfId="3721" applyNumberFormat="1" applyFont="1"/>
    <xf numFmtId="0" fontId="15" fillId="11" borderId="0" xfId="3721" applyFont="1" applyFill="1" applyAlignment="1">
      <alignment vertical="center"/>
    </xf>
    <xf numFmtId="0" fontId="15" fillId="11" borderId="5" xfId="3721" applyFont="1" applyFill="1" applyBorder="1" applyAlignment="1">
      <alignment vertical="center"/>
    </xf>
    <xf numFmtId="4" fontId="16" fillId="11" borderId="5" xfId="3721" applyNumberFormat="1" applyFont="1" applyFill="1" applyBorder="1" applyAlignment="1">
      <alignment horizontal="right" vertical="center"/>
    </xf>
    <xf numFmtId="0" fontId="15" fillId="2" borderId="0" xfId="3721" applyFont="1" applyFill="1" applyAlignment="1">
      <alignment horizontal="left" vertical="center"/>
    </xf>
    <xf numFmtId="4" fontId="16" fillId="2" borderId="0" xfId="3721" applyNumberFormat="1" applyFont="1" applyFill="1" applyAlignment="1">
      <alignment horizontal="right" vertical="center"/>
    </xf>
    <xf numFmtId="0" fontId="15" fillId="2" borderId="0" xfId="3721" applyFont="1" applyFill="1" applyAlignment="1">
      <alignment vertical="center"/>
    </xf>
    <xf numFmtId="0" fontId="15" fillId="12" borderId="0" xfId="3721" applyFont="1" applyFill="1" applyAlignment="1">
      <alignment vertical="center"/>
    </xf>
    <xf numFmtId="0" fontId="15" fillId="12" borderId="5" xfId="3721" applyFont="1" applyFill="1" applyBorder="1" applyAlignment="1">
      <alignment vertical="center"/>
    </xf>
    <xf numFmtId="4" fontId="16" fillId="12" borderId="5" xfId="3721" applyNumberFormat="1" applyFont="1" applyFill="1" applyBorder="1" applyAlignment="1">
      <alignment horizontal="right" vertical="center"/>
    </xf>
    <xf numFmtId="0" fontId="16" fillId="0" borderId="0" xfId="3721" applyFont="1"/>
    <xf numFmtId="0" fontId="17" fillId="0" borderId="0" xfId="3721" applyFont="1" applyAlignment="1">
      <alignment vertical="top"/>
    </xf>
    <xf numFmtId="0" fontId="11" fillId="0" borderId="0" xfId="3721" applyFont="1" applyAlignment="1">
      <alignment horizontal="left"/>
    </xf>
    <xf numFmtId="0" fontId="19" fillId="0" borderId="0" xfId="3721" applyFont="1" applyAlignment="1">
      <alignment vertical="center" wrapText="1"/>
    </xf>
    <xf numFmtId="0" fontId="21" fillId="0" borderId="0" xfId="3721" applyFont="1" applyAlignment="1">
      <alignment horizontal="left"/>
    </xf>
    <xf numFmtId="0" fontId="22" fillId="0" borderId="0" xfId="3721" applyFont="1" applyAlignment="1">
      <alignment horizontal="left" vertical="top"/>
    </xf>
    <xf numFmtId="0" fontId="20" fillId="0" borderId="0" xfId="3721" applyFont="1" applyAlignment="1">
      <alignment horizontal="left" vertical="top"/>
    </xf>
    <xf numFmtId="0" fontId="16" fillId="0" borderId="0" xfId="3721" applyFont="1" applyAlignment="1">
      <alignment horizontal="left"/>
    </xf>
    <xf numFmtId="0" fontId="3" fillId="0" borderId="0" xfId="0" applyFont="1" applyAlignment="1">
      <alignment horizontal="left" vertical="center"/>
    </xf>
    <xf numFmtId="9" fontId="9" fillId="0" borderId="0" xfId="3721" applyNumberFormat="1" applyAlignment="1">
      <alignment vertical="center"/>
    </xf>
    <xf numFmtId="14" fontId="0" fillId="4" borderId="0" xfId="0" applyNumberFormat="1" applyFill="1"/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41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42" xfId="0" applyFill="1" applyBorder="1" applyAlignment="1">
      <alignment horizontal="center"/>
    </xf>
    <xf numFmtId="0" fontId="0" fillId="0" borderId="43" xfId="0" applyBorder="1" applyAlignment="1">
      <alignment horizontal="center"/>
    </xf>
    <xf numFmtId="0" fontId="9" fillId="0" borderId="1" xfId="3721" applyBorder="1" applyAlignment="1">
      <alignment horizontal="center" vertical="center"/>
    </xf>
    <xf numFmtId="0" fontId="9" fillId="0" borderId="44" xfId="3721" applyBorder="1" applyAlignment="1">
      <alignment horizontal="center" vertical="center"/>
    </xf>
    <xf numFmtId="10" fontId="0" fillId="0" borderId="41" xfId="0" applyNumberFormat="1" applyFill="1" applyBorder="1" applyAlignment="1">
      <alignment horizontal="center"/>
    </xf>
    <xf numFmtId="10" fontId="0" fillId="0" borderId="0" xfId="0" applyNumberFormat="1" applyFill="1" applyBorder="1" applyAlignment="1">
      <alignment horizontal="center"/>
    </xf>
    <xf numFmtId="10" fontId="0" fillId="0" borderId="42" xfId="0" applyNumberFormat="1" applyFill="1" applyBorder="1" applyAlignment="1">
      <alignment horizontal="center"/>
    </xf>
    <xf numFmtId="10" fontId="0" fillId="0" borderId="0" xfId="3" applyNumberFormat="1" applyFont="1" applyFill="1" applyBorder="1" applyAlignment="1">
      <alignment horizontal="center"/>
    </xf>
    <xf numFmtId="10" fontId="0" fillId="0" borderId="42" xfId="3" applyNumberFormat="1" applyFont="1" applyFill="1" applyBorder="1" applyAlignment="1">
      <alignment horizontal="center"/>
    </xf>
    <xf numFmtId="10" fontId="0" fillId="0" borderId="43" xfId="0" applyNumberFormat="1" applyBorder="1" applyAlignment="1">
      <alignment horizontal="center"/>
    </xf>
    <xf numFmtId="10" fontId="0" fillId="0" borderId="1" xfId="3" applyNumberFormat="1" applyFont="1" applyBorder="1" applyAlignment="1">
      <alignment horizontal="center"/>
    </xf>
    <xf numFmtId="10" fontId="0" fillId="0" borderId="44" xfId="3" applyNumberFormat="1" applyFont="1" applyBorder="1" applyAlignment="1">
      <alignment horizontal="center"/>
    </xf>
    <xf numFmtId="10" fontId="0" fillId="0" borderId="0" xfId="3" applyNumberFormat="1" applyFont="1" applyBorder="1" applyAlignment="1">
      <alignment horizontal="center"/>
    </xf>
    <xf numFmtId="10" fontId="0" fillId="0" borderId="42" xfId="3" applyNumberFormat="1" applyFont="1" applyBorder="1" applyAlignment="1">
      <alignment horizontal="center"/>
    </xf>
    <xf numFmtId="10" fontId="0" fillId="0" borderId="45" xfId="0" applyNumberFormat="1" applyBorder="1"/>
    <xf numFmtId="0" fontId="0" fillId="0" borderId="45" xfId="0" applyBorder="1"/>
    <xf numFmtId="9" fontId="0" fillId="0" borderId="45" xfId="0" applyNumberFormat="1" applyBorder="1"/>
    <xf numFmtId="14" fontId="2" fillId="0" borderId="0" xfId="0" applyNumberFormat="1" applyFont="1" applyFill="1" applyAlignment="1">
      <alignment horizontal="center" vertical="center"/>
    </xf>
    <xf numFmtId="9" fontId="0" fillId="0" borderId="0" xfId="3" applyFont="1" applyFill="1"/>
    <xf numFmtId="14" fontId="0" fillId="0" borderId="0" xfId="0" applyNumberFormat="1" applyFill="1"/>
    <xf numFmtId="14" fontId="132" fillId="0" borderId="0" xfId="0" applyNumberFormat="1" applyFont="1" applyAlignment="1">
      <alignment horizontal="left" vertical="center" wrapText="1" indent="1"/>
    </xf>
    <xf numFmtId="10" fontId="132" fillId="0" borderId="0" xfId="0" applyNumberFormat="1" applyFont="1" applyAlignment="1">
      <alignment horizontal="center" vertical="center" wrapText="1"/>
    </xf>
    <xf numFmtId="10" fontId="3" fillId="0" borderId="0" xfId="3" applyNumberFormat="1" applyFont="1"/>
    <xf numFmtId="0" fontId="0" fillId="2" borderId="46" xfId="0" applyFill="1" applyBorder="1"/>
    <xf numFmtId="0" fontId="0" fillId="2" borderId="47" xfId="0" applyFill="1" applyBorder="1"/>
    <xf numFmtId="0" fontId="0" fillId="2" borderId="48" xfId="0" applyFill="1" applyBorder="1"/>
    <xf numFmtId="0" fontId="0" fillId="0" borderId="49" xfId="0" applyBorder="1" applyAlignment="1">
      <alignment horizontal="center"/>
    </xf>
    <xf numFmtId="0" fontId="0" fillId="0" borderId="0" xfId="0" applyBorder="1"/>
    <xf numFmtId="0" fontId="0" fillId="0" borderId="31" xfId="0" applyBorder="1"/>
    <xf numFmtId="0" fontId="0" fillId="0" borderId="49" xfId="0" applyBorder="1" applyAlignment="1"/>
    <xf numFmtId="0" fontId="0" fillId="0" borderId="0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49" xfId="0" applyBorder="1"/>
    <xf numFmtId="10" fontId="0" fillId="0" borderId="0" xfId="3" applyNumberFormat="1" applyFont="1" applyBorder="1"/>
    <xf numFmtId="10" fontId="0" fillId="0" borderId="31" xfId="3" applyNumberFormat="1" applyFont="1" applyBorder="1"/>
    <xf numFmtId="0" fontId="0" fillId="0" borderId="50" xfId="0" applyBorder="1"/>
    <xf numFmtId="10" fontId="0" fillId="0" borderId="45" xfId="3" applyNumberFormat="1" applyFont="1" applyBorder="1"/>
    <xf numFmtId="10" fontId="0" fillId="0" borderId="51" xfId="3" applyNumberFormat="1" applyFont="1" applyBorder="1"/>
    <xf numFmtId="10" fontId="0" fillId="0" borderId="0" xfId="0" applyNumberFormat="1" applyBorder="1"/>
    <xf numFmtId="10" fontId="0" fillId="0" borderId="31" xfId="0" applyNumberFormat="1" applyBorder="1"/>
    <xf numFmtId="10" fontId="0" fillId="0" borderId="51" xfId="0" applyNumberFormat="1" applyBorder="1"/>
    <xf numFmtId="0" fontId="0" fillId="0" borderId="52" xfId="0" applyBorder="1"/>
    <xf numFmtId="0" fontId="0" fillId="0" borderId="53" xfId="0" applyBorder="1"/>
    <xf numFmtId="0" fontId="0" fillId="0" borderId="51" xfId="0" applyBorder="1"/>
    <xf numFmtId="1" fontId="0" fillId="0" borderId="0" xfId="3" applyNumberFormat="1" applyFont="1" applyFill="1" applyBorder="1" applyAlignment="1">
      <alignment horizontal="right"/>
    </xf>
    <xf numFmtId="0" fontId="0" fillId="0" borderId="0" xfId="0" applyAlignment="1">
      <alignment horizontal="center" wrapText="1"/>
    </xf>
    <xf numFmtId="0" fontId="3" fillId="0" borderId="0" xfId="0" applyFont="1" applyAlignment="1">
      <alignment horizontal="center" vertical="center" wrapText="1"/>
    </xf>
    <xf numFmtId="10" fontId="0" fillId="0" borderId="0" xfId="0" applyNumberFormat="1" applyAlignment="1">
      <alignment horizontal="center"/>
    </xf>
    <xf numFmtId="10" fontId="0" fillId="0" borderId="0" xfId="0" applyNumberFormat="1" applyFill="1" applyAlignment="1"/>
    <xf numFmtId="0" fontId="0" fillId="4" borderId="53" xfId="0" applyFill="1" applyBorder="1" applyAlignment="1">
      <alignment horizontal="center"/>
    </xf>
    <xf numFmtId="0" fontId="0" fillId="0" borderId="54" xfId="0" applyBorder="1"/>
    <xf numFmtId="0" fontId="0" fillId="0" borderId="48" xfId="0" applyBorder="1"/>
    <xf numFmtId="2" fontId="0" fillId="0" borderId="49" xfId="0" applyNumberFormat="1" applyBorder="1"/>
    <xf numFmtId="10" fontId="0" fillId="0" borderId="12" xfId="3" applyNumberFormat="1" applyFont="1" applyFill="1" applyBorder="1"/>
    <xf numFmtId="2" fontId="0" fillId="0" borderId="55" xfId="0" applyNumberFormat="1" applyFill="1" applyBorder="1"/>
    <xf numFmtId="10" fontId="0" fillId="0" borderId="56" xfId="3" applyNumberFormat="1" applyFont="1" applyFill="1" applyBorder="1"/>
    <xf numFmtId="2" fontId="0" fillId="0" borderId="57" xfId="0" applyNumberFormat="1" applyFill="1" applyBorder="1"/>
    <xf numFmtId="10" fontId="0" fillId="0" borderId="58" xfId="3" applyNumberFormat="1" applyFont="1" applyFill="1" applyBorder="1"/>
    <xf numFmtId="10" fontId="0" fillId="0" borderId="59" xfId="3" applyNumberFormat="1" applyFont="1" applyFill="1" applyBorder="1"/>
    <xf numFmtId="14" fontId="0" fillId="0" borderId="61" xfId="0" applyNumberFormat="1" applyBorder="1"/>
    <xf numFmtId="14" fontId="0" fillId="0" borderId="62" xfId="0" applyNumberFormat="1" applyBorder="1"/>
    <xf numFmtId="14" fontId="0" fillId="0" borderId="60" xfId="0" applyNumberFormat="1" applyBorder="1"/>
    <xf numFmtId="0" fontId="1" fillId="0" borderId="52" xfId="0" applyFont="1" applyBorder="1"/>
    <xf numFmtId="0" fontId="0" fillId="0" borderId="0" xfId="2" applyNumberFormat="1" applyFont="1" applyFill="1" applyAlignment="1">
      <alignment horizontal="center"/>
    </xf>
    <xf numFmtId="0" fontId="0" fillId="0" borderId="46" xfId="3" applyNumberFormat="1" applyFont="1" applyBorder="1" applyAlignment="1">
      <alignment horizontal="center"/>
    </xf>
    <xf numFmtId="0" fontId="0" fillId="0" borderId="47" xfId="3" applyNumberFormat="1" applyFont="1" applyBorder="1" applyAlignment="1">
      <alignment horizontal="center"/>
    </xf>
    <xf numFmtId="0" fontId="0" fillId="0" borderId="49" xfId="3" applyNumberFormat="1" applyFont="1" applyBorder="1" applyAlignment="1">
      <alignment horizontal="center"/>
    </xf>
    <xf numFmtId="0" fontId="0" fillId="0" borderId="0" xfId="3" applyNumberFormat="1" applyFont="1" applyBorder="1" applyAlignment="1">
      <alignment horizontal="center"/>
    </xf>
    <xf numFmtId="0" fontId="0" fillId="0" borderId="50" xfId="3" applyNumberFormat="1" applyFont="1" applyBorder="1" applyAlignment="1">
      <alignment horizontal="center"/>
    </xf>
    <xf numFmtId="0" fontId="0" fillId="0" borderId="45" xfId="3" applyNumberFormat="1" applyFont="1" applyBorder="1" applyAlignment="1">
      <alignment horizontal="center"/>
    </xf>
    <xf numFmtId="10" fontId="0" fillId="0" borderId="0" xfId="3" applyNumberFormat="1" applyFont="1" applyFill="1"/>
    <xf numFmtId="0" fontId="3" fillId="0" borderId="52" xfId="0" applyFont="1" applyBorder="1" applyAlignment="1">
      <alignment horizontal="center" wrapText="1"/>
    </xf>
    <xf numFmtId="0" fontId="3" fillId="0" borderId="54" xfId="0" applyFont="1" applyBorder="1" applyAlignment="1">
      <alignment horizontal="center" wrapText="1"/>
    </xf>
    <xf numFmtId="10" fontId="3" fillId="0" borderId="54" xfId="3" applyNumberFormat="1" applyFont="1" applyBorder="1" applyAlignment="1">
      <alignment horizontal="center" wrapText="1"/>
    </xf>
    <xf numFmtId="10" fontId="3" fillId="0" borderId="63" xfId="3" applyNumberFormat="1" applyFont="1" applyBorder="1" applyAlignment="1">
      <alignment horizontal="center" wrapText="1"/>
    </xf>
    <xf numFmtId="0" fontId="0" fillId="0" borderId="64" xfId="3" applyNumberFormat="1" applyFont="1" applyBorder="1" applyAlignment="1">
      <alignment horizontal="center"/>
    </xf>
    <xf numFmtId="0" fontId="0" fillId="0" borderId="42" xfId="3" applyNumberFormat="1" applyFont="1" applyBorder="1" applyAlignment="1">
      <alignment horizontal="center"/>
    </xf>
    <xf numFmtId="0" fontId="0" fillId="0" borderId="65" xfId="3" applyNumberFormat="1" applyFont="1" applyBorder="1" applyAlignment="1">
      <alignment horizontal="center"/>
    </xf>
    <xf numFmtId="0" fontId="0" fillId="4" borderId="0" xfId="0" applyFill="1" applyAlignment="1">
      <alignment horizontal="center"/>
    </xf>
    <xf numFmtId="10" fontId="3" fillId="46" borderId="0" xfId="0" applyNumberFormat="1" applyFont="1" applyFill="1" applyAlignment="1">
      <alignment horizontal="left"/>
    </xf>
    <xf numFmtId="0" fontId="3" fillId="46" borderId="0" xfId="0" applyFont="1" applyFill="1"/>
    <xf numFmtId="10" fontId="0" fillId="3" borderId="0" xfId="3" applyNumberFormat="1" applyFont="1" applyFill="1"/>
    <xf numFmtId="0" fontId="0" fillId="0" borderId="0" xfId="0" applyFill="1" applyAlignment="1">
      <alignment horizontal="center"/>
    </xf>
    <xf numFmtId="0" fontId="0" fillId="0" borderId="0" xfId="0" applyFill="1" applyAlignment="1">
      <alignment horizontal="center" wrapText="1"/>
    </xf>
    <xf numFmtId="0" fontId="0" fillId="4" borderId="0" xfId="0" applyFill="1"/>
    <xf numFmtId="0" fontId="0" fillId="0" borderId="47" xfId="3" applyNumberFormat="1" applyFon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10" fillId="0" borderId="0" xfId="3721" applyFont="1" applyAlignment="1">
      <alignment horizontal="center" vertical="center"/>
    </xf>
    <xf numFmtId="0" fontId="18" fillId="0" borderId="0" xfId="3721" applyFont="1" applyAlignment="1">
      <alignment horizontal="left" vertical="top" wrapText="1"/>
    </xf>
    <xf numFmtId="0" fontId="20" fillId="0" borderId="0" xfId="3721" applyFont="1" applyAlignment="1">
      <alignment horizontal="left" vertical="center" wrapText="1"/>
    </xf>
    <xf numFmtId="0" fontId="126" fillId="0" borderId="0" xfId="3721" applyFont="1" applyAlignment="1">
      <alignment horizontal="right" vertical="top"/>
    </xf>
    <xf numFmtId="14" fontId="126" fillId="0" borderId="0" xfId="3721" applyNumberFormat="1" applyFont="1" applyAlignment="1">
      <alignment horizontal="center" vertical="top"/>
    </xf>
    <xf numFmtId="0" fontId="131" fillId="38" borderId="35" xfId="3721" applyFont="1" applyFill="1" applyBorder="1" applyAlignment="1">
      <alignment horizontal="left" vertical="top" wrapText="1"/>
    </xf>
  </cellXfs>
  <cellStyles count="4081">
    <cellStyle name="20% - Accent1 2" xfId="219" xr:uid="{DFA1BCA4-54DD-4CBF-BBEE-DDEDC6087ACB}"/>
    <cellStyle name="20% - Accent1 2 10" xfId="2252" xr:uid="{B9FB723A-4B20-407F-9102-F7F0D299D3E1}"/>
    <cellStyle name="20% - Accent1 2 11" xfId="2253" xr:uid="{C42722BD-0450-413C-BEA5-0C2C01FEC0E2}"/>
    <cellStyle name="20% - Accent1 2 12" xfId="2254" xr:uid="{F104AAD4-658B-44AA-8C27-78CC45C91A0B}"/>
    <cellStyle name="20% - Accent1 2 2" xfId="220" xr:uid="{EC1CE6F9-012A-4A3B-9A85-02463B306813}"/>
    <cellStyle name="20% - Accent1 2 3" xfId="221" xr:uid="{E8990DD0-21B8-42ED-BBAA-3EDF0AABC308}"/>
    <cellStyle name="20% - Accent1 2 4" xfId="222" xr:uid="{0668875B-7BA4-4F1B-9DCA-62DC06B9DE5B}"/>
    <cellStyle name="20% - Accent1 2 5" xfId="223" xr:uid="{E2C33D9A-B748-4852-9970-537DBE236CFD}"/>
    <cellStyle name="20% - Accent1 2 6" xfId="224" xr:uid="{789F24A4-06F4-4705-B905-D787ADA14C03}"/>
    <cellStyle name="20% - Accent1 2 7" xfId="225" xr:uid="{016B3F90-D96A-4841-9DB0-5E1D4DB2F028}"/>
    <cellStyle name="20% - Accent1 2 8" xfId="2255" xr:uid="{D07E08AC-9348-4FF7-BA53-CF0B9F41F442}"/>
    <cellStyle name="20% - Accent1 2 9" xfId="2256" xr:uid="{B0CE3DFF-CA0B-453C-94D4-A90413BAF8FC}"/>
    <cellStyle name="20% - Accent1 2_ContasExternas" xfId="2257" xr:uid="{881E15A3-92F4-471E-8DD4-29279639121B}"/>
    <cellStyle name="20% - Accent1 3" xfId="226" xr:uid="{75E869DF-603E-434F-A18E-E6085883DC2F}"/>
    <cellStyle name="20% - Accent1 3 10" xfId="2258" xr:uid="{EF33DCD6-9846-401A-9670-4E32B5638DA7}"/>
    <cellStyle name="20% - Accent1 3 11" xfId="2259" xr:uid="{DAF18081-E26F-4458-A183-A334307C44C3}"/>
    <cellStyle name="20% - Accent1 3 12" xfId="2260" xr:uid="{A485ED4D-39DF-4AE2-BDD4-431816DC7B2C}"/>
    <cellStyle name="20% - Accent1 3 2" xfId="227" xr:uid="{9A28F550-41D8-4F84-808B-40D395E5E411}"/>
    <cellStyle name="20% - Accent1 3 3" xfId="228" xr:uid="{D4300ECF-F9DD-4F4D-8853-C612718420C4}"/>
    <cellStyle name="20% - Accent1 3 4" xfId="229" xr:uid="{A5013C39-A61E-4AF4-A8FE-2E2E379CB316}"/>
    <cellStyle name="20% - Accent1 3 5" xfId="230" xr:uid="{178ACEE0-FEE0-4F0B-9B11-AD459AD758DA}"/>
    <cellStyle name="20% - Accent1 3 6" xfId="231" xr:uid="{AE8BACC6-68AB-4DDE-AB4F-9000ED922A2D}"/>
    <cellStyle name="20% - Accent1 3 7" xfId="232" xr:uid="{B5C20B83-E22A-4113-A31F-3244326E7B5D}"/>
    <cellStyle name="20% - Accent1 3 8" xfId="2261" xr:uid="{BEA76B94-56C6-420F-8967-4315B7FCEE1A}"/>
    <cellStyle name="20% - Accent1 3 9" xfId="2262" xr:uid="{81DCE166-BBCC-440E-82F1-9EB7831A01DE}"/>
    <cellStyle name="20% - Accent1 3_ContasExternas" xfId="2263" xr:uid="{5508FA3E-8274-4FCB-97AB-2D362E924EA9}"/>
    <cellStyle name="20% - Accent1 4" xfId="233" xr:uid="{DB0CEEAF-6502-4F57-8073-13598EC97F9E}"/>
    <cellStyle name="20% - Accent1 4 10" xfId="2264" xr:uid="{E934DF91-FC7E-4932-B184-40962E5CAA01}"/>
    <cellStyle name="20% - Accent1 4 11" xfId="2265" xr:uid="{065DFD64-012C-4CE5-8EAC-F86E7B31F178}"/>
    <cellStyle name="20% - Accent1 4 12" xfId="2266" xr:uid="{AF0FDF9F-6718-40D7-A170-21D6442E7FED}"/>
    <cellStyle name="20% - Accent1 4 2" xfId="234" xr:uid="{74C3BD3F-5931-46DD-9EA3-EBF63A137B0A}"/>
    <cellStyle name="20% - Accent1 4 3" xfId="235" xr:uid="{B5AFCD3A-5F64-476C-AAA7-5D00F9E79D7B}"/>
    <cellStyle name="20% - Accent1 4 4" xfId="236" xr:uid="{E39B9C14-EAED-44D3-9F1E-D48B17E0EBBA}"/>
    <cellStyle name="20% - Accent1 4 5" xfId="237" xr:uid="{47C5DD20-0464-4C38-8362-7CB5B502C92D}"/>
    <cellStyle name="20% - Accent1 4 6" xfId="238" xr:uid="{B8CFBCC6-F018-4626-BCD9-B93AF840545C}"/>
    <cellStyle name="20% - Accent1 4 7" xfId="239" xr:uid="{D80B8F4E-2E6F-45BE-BD63-5207293BFC0C}"/>
    <cellStyle name="20% - Accent1 4 8" xfId="2267" xr:uid="{D8602814-8A14-4126-906D-05765DC88BBD}"/>
    <cellStyle name="20% - Accent1 4 9" xfId="2268" xr:uid="{65BFF353-F403-4F83-B13C-2109ADB8069F}"/>
    <cellStyle name="20% - Accent1 4_ContasExternas" xfId="2269" xr:uid="{438273D7-20DF-4FC1-B897-4733B288629B}"/>
    <cellStyle name="20% - Accent1 5" xfId="240" xr:uid="{A549205A-A187-403E-9CE1-E22F89F08668}"/>
    <cellStyle name="20% - Accent1 5 10" xfId="2270" xr:uid="{66862604-8179-47C7-9252-861ACCC1B0FC}"/>
    <cellStyle name="20% - Accent1 5 11" xfId="2271" xr:uid="{040C0FC3-99E9-43CC-9F7D-9E291F1D53FD}"/>
    <cellStyle name="20% - Accent1 5 12" xfId="2272" xr:uid="{9A1650A7-56A6-4BC1-8040-7D57E8455142}"/>
    <cellStyle name="20% - Accent1 5 2" xfId="241" xr:uid="{6CFF9711-AF8B-4CEB-8705-0DD7F44DA5B9}"/>
    <cellStyle name="20% - Accent1 5 3" xfId="242" xr:uid="{434B4EBF-7488-4C80-A50A-64C1D2CD6DE5}"/>
    <cellStyle name="20% - Accent1 5 4" xfId="243" xr:uid="{D09B0501-A893-4365-92AF-4208D721C8E2}"/>
    <cellStyle name="20% - Accent1 5 5" xfId="244" xr:uid="{B9EA9FEA-1F76-49FF-83E0-8EBA12831E86}"/>
    <cellStyle name="20% - Accent1 5 6" xfId="245" xr:uid="{752F1462-C63D-42EC-BA29-576DBD805FD7}"/>
    <cellStyle name="20% - Accent1 5 7" xfId="246" xr:uid="{5210C6C0-8F80-4633-B907-4065AEB7E628}"/>
    <cellStyle name="20% - Accent1 5 8" xfId="2273" xr:uid="{1C37D1CD-A7DD-4619-B074-3C8A3C2A96B9}"/>
    <cellStyle name="20% - Accent1 5 9" xfId="2274" xr:uid="{E247EB39-9E10-49D9-A7A5-BEAC27E2E34F}"/>
    <cellStyle name="20% - Accent1 5_ContasExternas" xfId="2275" xr:uid="{A690EA5B-5BF3-46A4-870B-22FB3B3146FA}"/>
    <cellStyle name="20% - Accent1 6" xfId="247" xr:uid="{D6645BD5-C43D-48B6-AA05-3EF62FBAC9B8}"/>
    <cellStyle name="20% - Accent1 6 10" xfId="2276" xr:uid="{44F1636F-B3E9-48CF-8FBE-BA24E20ACFAF}"/>
    <cellStyle name="20% - Accent1 6 11" xfId="2277" xr:uid="{A2CAE035-D2A1-43B4-B467-9EFFE484636A}"/>
    <cellStyle name="20% - Accent1 6 12" xfId="2278" xr:uid="{824D94CD-A254-4B71-AAD5-821A48C0647B}"/>
    <cellStyle name="20% - Accent1 6 2" xfId="248" xr:uid="{387662AF-147D-434B-9AF9-1F7BC86DFA7A}"/>
    <cellStyle name="20% - Accent1 6 3" xfId="249" xr:uid="{6D2245BA-3E64-4542-929E-C464CDF8DDC3}"/>
    <cellStyle name="20% - Accent1 6 4" xfId="250" xr:uid="{85ADACB8-1069-4335-A1E1-151BB9396100}"/>
    <cellStyle name="20% - Accent1 6 5" xfId="251" xr:uid="{E8B13DFB-CE75-4DD3-B4FD-94BEAAF92B03}"/>
    <cellStyle name="20% - Accent1 6 6" xfId="252" xr:uid="{2CD70D17-677D-4C54-872F-02511F41D6E3}"/>
    <cellStyle name="20% - Accent1 6 7" xfId="253" xr:uid="{5596E81C-EB64-491E-BD54-37F16A599380}"/>
    <cellStyle name="20% - Accent1 6 8" xfId="2279" xr:uid="{B7D4C96C-56EF-4E38-A375-5C934B6AA56D}"/>
    <cellStyle name="20% - Accent1 6 9" xfId="2280" xr:uid="{5B1D0AC0-F433-4C96-ADE1-C3C731CCA7B3}"/>
    <cellStyle name="20% - Accent1 6_ContasExternas" xfId="2281" xr:uid="{CDAEF66B-31D5-4F52-ADD4-ED50EB7DB2B9}"/>
    <cellStyle name="20% - Accent1 7" xfId="254" xr:uid="{AF910C97-030E-419C-8E37-904E7A8840D3}"/>
    <cellStyle name="20% - Accent1 7 10" xfId="2282" xr:uid="{9D031159-43AB-4C7F-B949-8ADF2891994C}"/>
    <cellStyle name="20% - Accent1 7 11" xfId="2283" xr:uid="{0E7E64A4-10DB-4E52-8B81-C5E2677F0AA5}"/>
    <cellStyle name="20% - Accent1 7 12" xfId="2284" xr:uid="{C340BB24-3509-411F-A712-1B10A84D5371}"/>
    <cellStyle name="20% - Accent1 7 2" xfId="255" xr:uid="{FE490597-11A7-44DB-A236-62A272044591}"/>
    <cellStyle name="20% - Accent1 7 3" xfId="256" xr:uid="{2C3D2CF4-8EBF-48E4-811A-2807304A093C}"/>
    <cellStyle name="20% - Accent1 7 4" xfId="257" xr:uid="{238BEF52-B0FF-4614-ADA4-255FCD2314C0}"/>
    <cellStyle name="20% - Accent1 7 5" xfId="258" xr:uid="{62AABBE2-9796-4B1A-9770-87F514E5DA8C}"/>
    <cellStyle name="20% - Accent1 7 6" xfId="259" xr:uid="{95AD9FAD-1772-4401-A2CB-998CA4589DE9}"/>
    <cellStyle name="20% - Accent1 7 7" xfId="260" xr:uid="{E7E8EB0B-9242-48A2-8805-5138C7CA23D7}"/>
    <cellStyle name="20% - Accent1 7 8" xfId="2285" xr:uid="{989A5FA4-2546-4BFF-9E62-EF6028663022}"/>
    <cellStyle name="20% - Accent1 7 9" xfId="2286" xr:uid="{6C0B48AC-59AB-4891-BAB2-2FCC481E734B}"/>
    <cellStyle name="20% - Accent1 7_ContasExternas" xfId="2287" xr:uid="{F847934D-60B0-42E3-AF32-7D0EF9BE0210}"/>
    <cellStyle name="20% - Accent1 8" xfId="261" xr:uid="{18048307-7FD2-4CB7-ABED-B49148F0ECD8}"/>
    <cellStyle name="20% - Accent1 8 10" xfId="2288" xr:uid="{98A37FE8-3831-474D-B0C5-F2E7B582232E}"/>
    <cellStyle name="20% - Accent1 8 11" xfId="2289" xr:uid="{41384443-DB43-4CEA-A6E9-223475598D18}"/>
    <cellStyle name="20% - Accent1 8 12" xfId="2290" xr:uid="{97F97375-41AA-4A52-9D7E-70F705D8CFDE}"/>
    <cellStyle name="20% - Accent1 8 2" xfId="262" xr:uid="{B085DCF0-A4B4-4406-8BCE-CFEC9DED6A74}"/>
    <cellStyle name="20% - Accent1 8 3" xfId="263" xr:uid="{07BBBD31-F8DD-4336-A4B7-83DC0FA04FB9}"/>
    <cellStyle name="20% - Accent1 8 4" xfId="264" xr:uid="{0C00787F-01AC-4D28-BCB0-E3B60EC23754}"/>
    <cellStyle name="20% - Accent1 8 5" xfId="265" xr:uid="{1903FB3E-7DF9-4C6B-9793-70EF660E26FC}"/>
    <cellStyle name="20% - Accent1 8 6" xfId="266" xr:uid="{601F6C2C-7C30-4173-BD71-00E2853D295F}"/>
    <cellStyle name="20% - Accent1 8 7" xfId="267" xr:uid="{E64FE732-C6C9-40BB-8137-1014C3DEE2C5}"/>
    <cellStyle name="20% - Accent1 8 8" xfId="2291" xr:uid="{48D78E02-ED8A-4FE8-874F-034DCA97BB5D}"/>
    <cellStyle name="20% - Accent1 8 9" xfId="2292" xr:uid="{14848527-D207-4559-B0BF-B1E3A8667431}"/>
    <cellStyle name="20% - Accent1 8_ContasExternas" xfId="2293" xr:uid="{5F83E98E-9FB0-4FD6-915B-CC00FC3476E8}"/>
    <cellStyle name="20% - Accent1 9" xfId="2294" xr:uid="{92E16EA2-D00D-47EE-B46B-B5F467CB61BF}"/>
    <cellStyle name="20% - Accent2 2" xfId="268" xr:uid="{61BE31F9-CB28-4FE6-8E0C-C20C8A6B5DF6}"/>
    <cellStyle name="20% - Accent2 2 10" xfId="2295" xr:uid="{75F94A66-5105-4DFD-9C89-5C27FCA346ED}"/>
    <cellStyle name="20% - Accent2 2 11" xfId="2296" xr:uid="{0384A1F7-3453-4D1F-A6B3-FAC0EDE4CB49}"/>
    <cellStyle name="20% - Accent2 2 12" xfId="2297" xr:uid="{6757B52C-298F-4155-97E9-0FF4B4E54484}"/>
    <cellStyle name="20% - Accent2 2 2" xfId="269" xr:uid="{252E81CA-685D-44CA-A78E-9A299EF3C368}"/>
    <cellStyle name="20% - Accent2 2 3" xfId="270" xr:uid="{89C9589B-BBCF-4924-9691-841FE6105BD0}"/>
    <cellStyle name="20% - Accent2 2 4" xfId="271" xr:uid="{43DE7D07-4934-4C76-902F-837AF7172481}"/>
    <cellStyle name="20% - Accent2 2 5" xfId="272" xr:uid="{DB81347B-FED0-4B49-A2A1-9C2664CBF14A}"/>
    <cellStyle name="20% - Accent2 2 6" xfId="273" xr:uid="{EDB3A5BD-0BB0-4453-B6A4-50915787DFF7}"/>
    <cellStyle name="20% - Accent2 2 7" xfId="274" xr:uid="{493FD3D7-D565-4710-8C97-272C4ECB2AE1}"/>
    <cellStyle name="20% - Accent2 2 8" xfId="2298" xr:uid="{33B30C13-1F98-4A76-A4F8-1DC59E0C39B4}"/>
    <cellStyle name="20% - Accent2 2 9" xfId="2299" xr:uid="{7655C642-348A-4F8D-9971-080490C4E21F}"/>
    <cellStyle name="20% - Accent2 2_ContasExternas" xfId="2300" xr:uid="{B9DF2515-6FB6-410F-80F0-C3E3037E443E}"/>
    <cellStyle name="20% - Accent2 3" xfId="275" xr:uid="{D25E2747-533F-4FF9-95C8-8090C14A8BB1}"/>
    <cellStyle name="20% - Accent2 3 10" xfId="2301" xr:uid="{82FF069D-9D96-4011-8057-C3DC399B2D36}"/>
    <cellStyle name="20% - Accent2 3 11" xfId="2302" xr:uid="{9CF5C67F-FC69-4248-A989-8EEB3A19B07B}"/>
    <cellStyle name="20% - Accent2 3 12" xfId="2303" xr:uid="{5914B1CA-0556-4146-B8F7-CF35BF83813B}"/>
    <cellStyle name="20% - Accent2 3 2" xfId="276" xr:uid="{AC2874C0-1816-40B5-83E9-45CDD073F5ED}"/>
    <cellStyle name="20% - Accent2 3 3" xfId="277" xr:uid="{5F0211B6-EC9A-452F-991F-833330937038}"/>
    <cellStyle name="20% - Accent2 3 4" xfId="278" xr:uid="{785FD090-6057-46E4-86D6-1A8CFFD13EBE}"/>
    <cellStyle name="20% - Accent2 3 5" xfId="279" xr:uid="{8656FEF6-A30E-4A30-ADC8-7AAC2030A742}"/>
    <cellStyle name="20% - Accent2 3 6" xfId="280" xr:uid="{01B0A782-789B-4F92-B7A4-AD0926F4105A}"/>
    <cellStyle name="20% - Accent2 3 7" xfId="281" xr:uid="{AEF46E60-EEB4-454F-8477-E922C930DC33}"/>
    <cellStyle name="20% - Accent2 3 8" xfId="2304" xr:uid="{BF345657-3AC4-471E-8AD7-B6EFFD6C4483}"/>
    <cellStyle name="20% - Accent2 3 9" xfId="2305" xr:uid="{1C8DA413-EAAE-4ED5-A33D-6463A31770B7}"/>
    <cellStyle name="20% - Accent2 3_ContasExternas" xfId="2306" xr:uid="{14EB67C1-815A-4E9B-A99D-84C11E252C01}"/>
    <cellStyle name="20% - Accent2 4" xfId="282" xr:uid="{F49C4DB5-4B2A-4810-9347-BD803F1D143B}"/>
    <cellStyle name="20% - Accent2 4 10" xfId="2307" xr:uid="{1D1F7118-BA6F-456F-A9EB-523A12336B5F}"/>
    <cellStyle name="20% - Accent2 4 11" xfId="2308" xr:uid="{6CD422A2-15B5-4010-851C-4F46A9ECC09F}"/>
    <cellStyle name="20% - Accent2 4 12" xfId="2309" xr:uid="{12BAB5CA-1AF2-4B5D-ADB6-12F66CE79007}"/>
    <cellStyle name="20% - Accent2 4 2" xfId="283" xr:uid="{6DE52E94-7A16-46D9-8A7D-6B2114D894B1}"/>
    <cellStyle name="20% - Accent2 4 3" xfId="284" xr:uid="{16F00287-C09F-43EC-AF40-16A006BED273}"/>
    <cellStyle name="20% - Accent2 4 4" xfId="285" xr:uid="{95C2722C-F147-4C8C-BF76-6A58A8CA29D2}"/>
    <cellStyle name="20% - Accent2 4 5" xfId="286" xr:uid="{F0B6AE2B-6C8B-4E71-B89F-2BCF0548E8C1}"/>
    <cellStyle name="20% - Accent2 4 6" xfId="287" xr:uid="{9F7E710F-58F2-4F30-8F04-D307594BFF67}"/>
    <cellStyle name="20% - Accent2 4 7" xfId="288" xr:uid="{E29215A3-FB1D-4B41-B37C-4FABA9A7CF47}"/>
    <cellStyle name="20% - Accent2 4 8" xfId="2310" xr:uid="{C70268AC-7A55-4A8C-A929-2F887854D3FE}"/>
    <cellStyle name="20% - Accent2 4 9" xfId="2311" xr:uid="{8E6E71FD-0624-4B42-ADF0-5F3D2CD74F44}"/>
    <cellStyle name="20% - Accent2 4_ContasExternas" xfId="2312" xr:uid="{F71C5C70-3067-4C64-A56B-FA462178B842}"/>
    <cellStyle name="20% - Accent2 5" xfId="289" xr:uid="{1660C5BD-3F85-4AA6-9D33-8B80106BB595}"/>
    <cellStyle name="20% - Accent2 5 10" xfId="2313" xr:uid="{04E15B08-FD3D-4F29-9D0E-D1360099C7E5}"/>
    <cellStyle name="20% - Accent2 5 11" xfId="2314" xr:uid="{56006A6D-2C28-48A5-8AE0-D488B2ECE55A}"/>
    <cellStyle name="20% - Accent2 5 12" xfId="2315" xr:uid="{8DD81FD0-AD89-4C91-B1B0-2C98387ACF4A}"/>
    <cellStyle name="20% - Accent2 5 2" xfId="290" xr:uid="{67B7E2EB-B0E4-448E-9D67-EFA5FC949C23}"/>
    <cellStyle name="20% - Accent2 5 3" xfId="291" xr:uid="{E0E6E797-217F-4A08-A799-238B65182214}"/>
    <cellStyle name="20% - Accent2 5 4" xfId="292" xr:uid="{DCBE49CB-0E52-4851-9918-64B362F2A6BF}"/>
    <cellStyle name="20% - Accent2 5 5" xfId="293" xr:uid="{A4CB6FFB-CED5-42DA-A268-1EA1968C6452}"/>
    <cellStyle name="20% - Accent2 5 6" xfId="294" xr:uid="{A6D2A275-7CB5-475F-9F1D-9E9D17B314AC}"/>
    <cellStyle name="20% - Accent2 5 7" xfId="295" xr:uid="{96E482F0-2CD8-4CB5-AA9F-3FFF5C5AA3CA}"/>
    <cellStyle name="20% - Accent2 5 8" xfId="2316" xr:uid="{739FA860-7B0F-4191-A9C1-B441F336B95A}"/>
    <cellStyle name="20% - Accent2 5 9" xfId="2317" xr:uid="{5FA88BC5-F686-4655-8F80-78DBE8CC4E1A}"/>
    <cellStyle name="20% - Accent2 5_ContasExternas" xfId="2318" xr:uid="{5484FACE-112B-4AEF-B83D-E37E781C5D5E}"/>
    <cellStyle name="20% - Accent2 6" xfId="296" xr:uid="{E281496D-A89D-4B4D-80CC-434A80E95F8C}"/>
    <cellStyle name="20% - Accent2 6 10" xfId="2319" xr:uid="{808B6406-535C-43C1-BC7D-C6D12E956B0F}"/>
    <cellStyle name="20% - Accent2 6 11" xfId="2320" xr:uid="{0C34E234-54DA-4566-A726-4E477173D415}"/>
    <cellStyle name="20% - Accent2 6 12" xfId="2321" xr:uid="{CD67BF02-E588-4DA6-8A67-AABE54390777}"/>
    <cellStyle name="20% - Accent2 6 2" xfId="297" xr:uid="{7BFD779A-DE99-4F21-877C-082DBEDFE8A5}"/>
    <cellStyle name="20% - Accent2 6 3" xfId="298" xr:uid="{5F5A8F31-26E0-461F-9B28-F875E47638BD}"/>
    <cellStyle name="20% - Accent2 6 4" xfId="299" xr:uid="{988239B2-0BF8-4A1B-867C-3CF1313909FC}"/>
    <cellStyle name="20% - Accent2 6 5" xfId="300" xr:uid="{46FA8932-90F6-4D10-B632-CCCE00D48A13}"/>
    <cellStyle name="20% - Accent2 6 6" xfId="301" xr:uid="{D5C03F15-4D8C-4431-88DD-4B960478BC58}"/>
    <cellStyle name="20% - Accent2 6 7" xfId="302" xr:uid="{AD8AE36F-F33A-464E-BEC9-CF99C057F013}"/>
    <cellStyle name="20% - Accent2 6 8" xfId="2322" xr:uid="{838ABC87-B0AA-4242-876F-EB2FBC1A4A0A}"/>
    <cellStyle name="20% - Accent2 6 9" xfId="2323" xr:uid="{20F4A654-A0B3-41F0-8242-8BB1F4A5B8D9}"/>
    <cellStyle name="20% - Accent2 6_ContasExternas" xfId="2324" xr:uid="{4CE8315B-85EE-4355-B101-74273E93E1E1}"/>
    <cellStyle name="20% - Accent2 7" xfId="303" xr:uid="{DE4794DD-16E7-4A3F-8265-9060DBAE2031}"/>
    <cellStyle name="20% - Accent2 7 10" xfId="2325" xr:uid="{41198EBA-DFB6-4228-9DCE-461273680399}"/>
    <cellStyle name="20% - Accent2 7 11" xfId="2326" xr:uid="{F82095EB-6F8D-4024-AB4C-B903EC9FE2C4}"/>
    <cellStyle name="20% - Accent2 7 12" xfId="2327" xr:uid="{303A8788-F502-4708-9CC8-4B7A9CED7873}"/>
    <cellStyle name="20% - Accent2 7 2" xfId="304" xr:uid="{BFD16745-C6DA-4C62-A531-C2370A06E902}"/>
    <cellStyle name="20% - Accent2 7 3" xfId="305" xr:uid="{A341CBEE-F563-4D63-8B81-37A7B5205FE2}"/>
    <cellStyle name="20% - Accent2 7 4" xfId="306" xr:uid="{D98BB30B-D9C9-4C5D-87DF-26EB42C71081}"/>
    <cellStyle name="20% - Accent2 7 5" xfId="307" xr:uid="{F911B018-5D83-4C3F-A085-1B4522DBEE77}"/>
    <cellStyle name="20% - Accent2 7 6" xfId="308" xr:uid="{2A1CBE61-273B-4407-B885-A0713FFA042D}"/>
    <cellStyle name="20% - Accent2 7 7" xfId="309" xr:uid="{AB4D585B-5548-4376-BC1C-ABE264764983}"/>
    <cellStyle name="20% - Accent2 7 8" xfId="2328" xr:uid="{2A11C034-8AA7-411E-8022-FF2018F73A01}"/>
    <cellStyle name="20% - Accent2 7 9" xfId="2329" xr:uid="{5DFB3ECD-9343-48D0-B2A3-92BBD3002FE2}"/>
    <cellStyle name="20% - Accent2 7_ContasExternas" xfId="2330" xr:uid="{41098193-523D-4057-804B-F15FE4BC4044}"/>
    <cellStyle name="20% - Accent2 8" xfId="310" xr:uid="{14E32D78-06E4-43F6-A5B6-144BEAA9CE4B}"/>
    <cellStyle name="20% - Accent2 8 10" xfId="2331" xr:uid="{34651422-653F-484F-85A2-387183524461}"/>
    <cellStyle name="20% - Accent2 8 11" xfId="2332" xr:uid="{2A465486-02D2-42EF-B105-D14793569DFB}"/>
    <cellStyle name="20% - Accent2 8 12" xfId="2333" xr:uid="{E5EFEAEA-33B8-45DF-99BD-264EB5EEB20C}"/>
    <cellStyle name="20% - Accent2 8 2" xfId="311" xr:uid="{663B0C5D-A15B-41C6-8396-49C2AFD71A2D}"/>
    <cellStyle name="20% - Accent2 8 3" xfId="312" xr:uid="{F6656D47-AC2C-40E8-A432-C1A7917F303D}"/>
    <cellStyle name="20% - Accent2 8 4" xfId="313" xr:uid="{EE21E298-9C00-45C4-BE6B-7BCA49490140}"/>
    <cellStyle name="20% - Accent2 8 5" xfId="314" xr:uid="{98D9B8E0-6830-4112-82D8-DA92AED71648}"/>
    <cellStyle name="20% - Accent2 8 6" xfId="315" xr:uid="{9749D749-DDCE-40B0-AF53-A17F41E3A7B4}"/>
    <cellStyle name="20% - Accent2 8 7" xfId="316" xr:uid="{F911A6C8-0D87-4A5A-9815-23659438B9E7}"/>
    <cellStyle name="20% - Accent2 8 8" xfId="2334" xr:uid="{483B72D4-4278-4F3C-9FF1-3AA7604DA996}"/>
    <cellStyle name="20% - Accent2 8 9" xfId="2335" xr:uid="{49D13F67-AAB9-48D7-8022-41EF09583448}"/>
    <cellStyle name="20% - Accent2 8_ContasExternas" xfId="2336" xr:uid="{23A88583-CC82-4E70-8078-D81B5EF65789}"/>
    <cellStyle name="20% - Accent2 9" xfId="2337" xr:uid="{FE0506E3-293F-456B-A371-BE8FEADB7B20}"/>
    <cellStyle name="20% - Accent3 2" xfId="317" xr:uid="{23632986-BC63-4473-A61B-CB63C35CB891}"/>
    <cellStyle name="20% - Accent3 2 10" xfId="2338" xr:uid="{61436C38-DFF0-4849-9D71-00EB82C78036}"/>
    <cellStyle name="20% - Accent3 2 11" xfId="2339" xr:uid="{750F211A-A941-45A8-B4C3-9B930DA22E72}"/>
    <cellStyle name="20% - Accent3 2 12" xfId="2340" xr:uid="{89258561-9C6F-45D9-84DF-C72A8DBB5CAE}"/>
    <cellStyle name="20% - Accent3 2 2" xfId="318" xr:uid="{52F6DD50-A465-4726-A473-6FBEE4DB82A6}"/>
    <cellStyle name="20% - Accent3 2 3" xfId="319" xr:uid="{05E13D75-20C6-4C74-91F7-D1887D1B806A}"/>
    <cellStyle name="20% - Accent3 2 4" xfId="320" xr:uid="{78BC1825-BF56-4356-892F-13661091D7C6}"/>
    <cellStyle name="20% - Accent3 2 5" xfId="321" xr:uid="{93E5A1D6-1829-4A74-B10C-67D30B234B8C}"/>
    <cellStyle name="20% - Accent3 2 6" xfId="322" xr:uid="{2F36B6BD-7366-43E4-B17A-3342FE952934}"/>
    <cellStyle name="20% - Accent3 2 7" xfId="323" xr:uid="{23E93F0F-F7E5-4E4C-993D-36A6B6D5FABB}"/>
    <cellStyle name="20% - Accent3 2 8" xfId="2341" xr:uid="{A838C133-8AA8-4B5A-A9D4-777F304EFB8E}"/>
    <cellStyle name="20% - Accent3 2 9" xfId="2342" xr:uid="{709EC54D-64E3-4D16-A1C1-97C65FC5513C}"/>
    <cellStyle name="20% - Accent3 2_ContasExternas" xfId="2343" xr:uid="{75712CE6-4918-4F4D-9DB5-5A59A6C19A55}"/>
    <cellStyle name="20% - Accent3 3" xfId="324" xr:uid="{F66AA850-631B-4871-8610-20882A74101E}"/>
    <cellStyle name="20% - Accent3 3 10" xfId="2344" xr:uid="{420A6EEB-48F7-4C6C-94D9-FA6714B3F92C}"/>
    <cellStyle name="20% - Accent3 3 11" xfId="2345" xr:uid="{DD5F8763-37F6-4260-9F53-AE027539E35E}"/>
    <cellStyle name="20% - Accent3 3 12" xfId="2346" xr:uid="{B4EA6E58-686F-4139-9A99-D2AD5FD3440E}"/>
    <cellStyle name="20% - Accent3 3 2" xfId="325" xr:uid="{A4A680A0-E755-4DB8-A171-FCAC1089686E}"/>
    <cellStyle name="20% - Accent3 3 3" xfId="326" xr:uid="{7B711BC1-6EEB-4A31-8016-E2F609355EBA}"/>
    <cellStyle name="20% - Accent3 3 4" xfId="327" xr:uid="{C1F825CA-28B6-4152-B7A3-857AD5E9EEDC}"/>
    <cellStyle name="20% - Accent3 3 5" xfId="328" xr:uid="{3EC3121C-C559-48D7-96CF-6EED7A6F3A5E}"/>
    <cellStyle name="20% - Accent3 3 6" xfId="329" xr:uid="{2CF16ACA-3018-4F99-BA45-3A902879AACD}"/>
    <cellStyle name="20% - Accent3 3 7" xfId="330" xr:uid="{48187A86-1970-4722-84BF-7E0B07B47927}"/>
    <cellStyle name="20% - Accent3 3 8" xfId="2347" xr:uid="{77D9C943-3A5A-4041-B027-A2D1B083AD21}"/>
    <cellStyle name="20% - Accent3 3 9" xfId="2348" xr:uid="{4520CB19-3FF6-42EA-A919-9C7E42F03031}"/>
    <cellStyle name="20% - Accent3 3_ContasExternas" xfId="2349" xr:uid="{E9366F7C-7B1D-4D84-8B04-3852A022738C}"/>
    <cellStyle name="20% - Accent3 4" xfId="331" xr:uid="{77F4019E-2F0C-41DA-BB94-8FE31B9A7524}"/>
    <cellStyle name="20% - Accent3 4 10" xfId="2350" xr:uid="{1B7554AA-C1B9-41F9-9DD7-7D53ACF0F482}"/>
    <cellStyle name="20% - Accent3 4 11" xfId="2351" xr:uid="{306DE443-94CF-4918-9A01-799AA0CD9FCA}"/>
    <cellStyle name="20% - Accent3 4 12" xfId="2352" xr:uid="{845481F2-5EDD-4971-9653-57E3B9ACB576}"/>
    <cellStyle name="20% - Accent3 4 2" xfId="332" xr:uid="{8C6324EE-A384-4722-B22A-56243287F6AC}"/>
    <cellStyle name="20% - Accent3 4 3" xfId="333" xr:uid="{5F1DFF7C-5A5B-485D-9258-799EDEF3026A}"/>
    <cellStyle name="20% - Accent3 4 4" xfId="334" xr:uid="{755F3418-65C0-4802-B443-63AC093A3F60}"/>
    <cellStyle name="20% - Accent3 4 5" xfId="335" xr:uid="{7A893AC9-0265-480A-A37C-7591640BC723}"/>
    <cellStyle name="20% - Accent3 4 6" xfId="336" xr:uid="{91D09882-4082-486B-B738-438F4CEC70DD}"/>
    <cellStyle name="20% - Accent3 4 7" xfId="337" xr:uid="{FC43DCCF-C6F8-4DC8-858C-637CB8494695}"/>
    <cellStyle name="20% - Accent3 4 8" xfId="2353" xr:uid="{3F5B74AD-1546-4149-B822-F4C10B9F5232}"/>
    <cellStyle name="20% - Accent3 4 9" xfId="2354" xr:uid="{6ADE2F4C-DE29-4F98-9F99-92F64FF0F6C9}"/>
    <cellStyle name="20% - Accent3 4_ContasExternas" xfId="2355" xr:uid="{1E4CB0B1-4728-4BA3-9293-258DF2A4F9AB}"/>
    <cellStyle name="20% - Accent3 5" xfId="338" xr:uid="{A2F6CDBE-783D-41E7-BFF8-AD4DD62C752A}"/>
    <cellStyle name="20% - Accent3 5 10" xfId="2356" xr:uid="{60DF5D88-F8F4-4885-8314-D143F94A19C8}"/>
    <cellStyle name="20% - Accent3 5 11" xfId="2357" xr:uid="{85A324BF-2360-4D9E-A345-B114BB8541F7}"/>
    <cellStyle name="20% - Accent3 5 12" xfId="2358" xr:uid="{09037923-0197-42DD-B66A-38AB07C6FC0B}"/>
    <cellStyle name="20% - Accent3 5 2" xfId="339" xr:uid="{23AFDFC6-A32E-4D97-93B0-E77D4453AE32}"/>
    <cellStyle name="20% - Accent3 5 3" xfId="340" xr:uid="{87BE613E-0304-45AD-8642-8B34E6D8346C}"/>
    <cellStyle name="20% - Accent3 5 4" xfId="341" xr:uid="{FD48E7B0-A5B2-440C-8217-98964EF6CBD5}"/>
    <cellStyle name="20% - Accent3 5 5" xfId="342" xr:uid="{E27B18D4-BA7E-475A-80EC-B44C9D87F96C}"/>
    <cellStyle name="20% - Accent3 5 6" xfId="343" xr:uid="{CC0B3735-240A-47A4-8C35-EE75E3F63530}"/>
    <cellStyle name="20% - Accent3 5 7" xfId="344" xr:uid="{76926726-06A9-4DB8-9D56-6A0F14D6F419}"/>
    <cellStyle name="20% - Accent3 5 8" xfId="2359" xr:uid="{12367871-2AB8-4609-AA50-70DCEEA290CD}"/>
    <cellStyle name="20% - Accent3 5 9" xfId="2360" xr:uid="{5C5298BF-8C99-4F18-995A-3EA76828B12C}"/>
    <cellStyle name="20% - Accent3 5_ContasExternas" xfId="2361" xr:uid="{488D6CF5-670A-434D-9692-06A1721C0245}"/>
    <cellStyle name="20% - Accent3 6" xfId="345" xr:uid="{E9A93FCD-B9D3-4B55-863B-E096FF4F9947}"/>
    <cellStyle name="20% - Accent3 6 10" xfId="2362" xr:uid="{F8706D47-02CE-4443-9A62-8C63F2AB525E}"/>
    <cellStyle name="20% - Accent3 6 11" xfId="2363" xr:uid="{2769DED0-BCBE-4CB4-9A53-C8D0173FD434}"/>
    <cellStyle name="20% - Accent3 6 12" xfId="2364" xr:uid="{FC886091-CE0E-441C-B3C2-77EA6BCC2897}"/>
    <cellStyle name="20% - Accent3 6 2" xfId="346" xr:uid="{D8760747-F011-4CDD-A69E-118C2F655968}"/>
    <cellStyle name="20% - Accent3 6 3" xfId="347" xr:uid="{BB91520C-46BB-4202-ACC5-0547922C143A}"/>
    <cellStyle name="20% - Accent3 6 4" xfId="348" xr:uid="{79C2631F-1A34-45E0-8F46-4C2F9CCE0859}"/>
    <cellStyle name="20% - Accent3 6 5" xfId="349" xr:uid="{82278716-391E-4EF8-A73D-0F4CF8934FAA}"/>
    <cellStyle name="20% - Accent3 6 6" xfId="350" xr:uid="{6748D706-CC13-4187-9F88-35AC484EF0E3}"/>
    <cellStyle name="20% - Accent3 6 7" xfId="351" xr:uid="{67C76F22-CABA-4E47-8B60-062A67C169BB}"/>
    <cellStyle name="20% - Accent3 6 8" xfId="2365" xr:uid="{66E94B87-FDDF-4064-A52F-481498DE225B}"/>
    <cellStyle name="20% - Accent3 6 9" xfId="2366" xr:uid="{6248B7B4-3D94-4F50-8938-B0FFEBE99728}"/>
    <cellStyle name="20% - Accent3 6_ContasExternas" xfId="2367" xr:uid="{71546675-12F4-4403-8003-641F745C2018}"/>
    <cellStyle name="20% - Accent3 7" xfId="352" xr:uid="{452436DA-EAA5-45A9-8CFC-73ED26A72378}"/>
    <cellStyle name="20% - Accent3 7 10" xfId="2368" xr:uid="{79D61DF2-F205-4360-BB4D-BAAB58832F3D}"/>
    <cellStyle name="20% - Accent3 7 11" xfId="2369" xr:uid="{74358A4C-4910-465C-A2EF-61B5EF7464F5}"/>
    <cellStyle name="20% - Accent3 7 12" xfId="2370" xr:uid="{81B1F536-6EC5-4D94-B764-86AE6EC39B3A}"/>
    <cellStyle name="20% - Accent3 7 2" xfId="353" xr:uid="{667DB3BE-F90B-4A35-AC41-24282D96EC12}"/>
    <cellStyle name="20% - Accent3 7 3" xfId="354" xr:uid="{14FCD659-E393-4E07-A4D3-693297E928D9}"/>
    <cellStyle name="20% - Accent3 7 4" xfId="355" xr:uid="{DD41A6C9-1216-4C1A-AD93-A9F650ED6446}"/>
    <cellStyle name="20% - Accent3 7 5" xfId="356" xr:uid="{3F3019BA-D05C-440B-9972-4EFE449631E1}"/>
    <cellStyle name="20% - Accent3 7 6" xfId="357" xr:uid="{0C03E82F-C82C-4F20-8DD5-D807D6DA6791}"/>
    <cellStyle name="20% - Accent3 7 7" xfId="358" xr:uid="{E3122CC7-135E-4719-B02A-4087382FA9CE}"/>
    <cellStyle name="20% - Accent3 7 8" xfId="2371" xr:uid="{C5D61338-16A8-45B4-9D6C-AE721ABA9F5E}"/>
    <cellStyle name="20% - Accent3 7 9" xfId="2372" xr:uid="{1168C065-D584-4EF9-B568-D9B61434F218}"/>
    <cellStyle name="20% - Accent3 7_ContasExternas" xfId="2373" xr:uid="{D79A5D1A-5213-4366-BA97-08316E06C233}"/>
    <cellStyle name="20% - Accent3 8" xfId="359" xr:uid="{B8B5ACC7-B560-4E9C-BD2E-3BB451A7C550}"/>
    <cellStyle name="20% - Accent3 8 10" xfId="2374" xr:uid="{C9248D92-108D-44B4-8628-AE365504E8D5}"/>
    <cellStyle name="20% - Accent3 8 11" xfId="2375" xr:uid="{01590791-FA3D-4CA3-8D9B-DE0C74C7E814}"/>
    <cellStyle name="20% - Accent3 8 12" xfId="2376" xr:uid="{932F595D-AB3C-4852-BA80-D445011FB854}"/>
    <cellStyle name="20% - Accent3 8 2" xfId="360" xr:uid="{3D83F479-40A1-4211-9DB9-A8991F48357E}"/>
    <cellStyle name="20% - Accent3 8 3" xfId="361" xr:uid="{2684A236-5A59-4ADB-95FF-9CF9F19EBAB2}"/>
    <cellStyle name="20% - Accent3 8 4" xfId="362" xr:uid="{F3B0146B-921F-4A7B-A3A0-188D91CF09AC}"/>
    <cellStyle name="20% - Accent3 8 5" xfId="363" xr:uid="{3E9CA293-8DF4-4C79-B20A-DFB098281091}"/>
    <cellStyle name="20% - Accent3 8 6" xfId="364" xr:uid="{54AFDD3A-6397-49F9-AF83-1DDC831A20B8}"/>
    <cellStyle name="20% - Accent3 8 7" xfId="365" xr:uid="{FB32ED81-2893-4CB8-AAAE-90C3BA142922}"/>
    <cellStyle name="20% - Accent3 8 8" xfId="2377" xr:uid="{86A61B5B-CF5B-4739-A301-3D7D768FFE64}"/>
    <cellStyle name="20% - Accent3 8 9" xfId="2378" xr:uid="{2E84C7A5-D090-4F42-9977-DCACA81145C2}"/>
    <cellStyle name="20% - Accent3 8_ContasExternas" xfId="2379" xr:uid="{524E958F-B0E4-4895-AC32-06DB5EC9B108}"/>
    <cellStyle name="20% - Accent3 9" xfId="2380" xr:uid="{B9437A7E-C2B8-422D-82C9-403937FD7B81}"/>
    <cellStyle name="20% - Accent4 2" xfId="366" xr:uid="{B5167B9D-9157-4076-B118-84E4F710A1C3}"/>
    <cellStyle name="20% - Accent4 2 10" xfId="2381" xr:uid="{65846DD4-6AF2-441A-AA60-5133FAA507FA}"/>
    <cellStyle name="20% - Accent4 2 11" xfId="2382" xr:uid="{A65690BA-924F-4359-A541-3D9BC395ACD1}"/>
    <cellStyle name="20% - Accent4 2 12" xfId="2383" xr:uid="{782E58C9-8F5D-4126-9C38-2E7A28F76E77}"/>
    <cellStyle name="20% - Accent4 2 2" xfId="367" xr:uid="{C73FDF87-CFDB-4890-8B10-E5EF626E2DCF}"/>
    <cellStyle name="20% - Accent4 2 3" xfId="368" xr:uid="{4EF6F222-BD93-4511-B6E3-565B9D02E492}"/>
    <cellStyle name="20% - Accent4 2 4" xfId="369" xr:uid="{E25FFFE5-DD68-487D-A1D0-4C39C5492D81}"/>
    <cellStyle name="20% - Accent4 2 5" xfId="370" xr:uid="{460C0552-AD9F-46CB-8594-FC1CB4E4363D}"/>
    <cellStyle name="20% - Accent4 2 6" xfId="371" xr:uid="{118A0C5F-F496-4627-AF7B-2742448E7098}"/>
    <cellStyle name="20% - Accent4 2 7" xfId="372" xr:uid="{F6D80F42-34E3-47BD-9D5C-00A405CA29C4}"/>
    <cellStyle name="20% - Accent4 2 8" xfId="2384" xr:uid="{A8CA9CAE-73F2-4831-BF64-77979E7A3BD1}"/>
    <cellStyle name="20% - Accent4 2 9" xfId="2385" xr:uid="{CD9BB685-9A41-4AAA-AFD7-A7EEA4ADECC1}"/>
    <cellStyle name="20% - Accent4 2_ContasExternas" xfId="2386" xr:uid="{A0A6ACD6-BDA0-490A-B628-7F9AE7049814}"/>
    <cellStyle name="20% - Accent4 3" xfId="373" xr:uid="{B2E537C2-5AC2-4D18-A8EE-94BB04F9800C}"/>
    <cellStyle name="20% - Accent4 3 10" xfId="2387" xr:uid="{F800EA19-677A-4E49-AB7D-63187EF1D94D}"/>
    <cellStyle name="20% - Accent4 3 11" xfId="2388" xr:uid="{6A26009F-4F66-47F2-9A49-6AB9023A0593}"/>
    <cellStyle name="20% - Accent4 3 12" xfId="2389" xr:uid="{CF3CCD7A-89D4-4FA5-92C8-33FF19F8CDAD}"/>
    <cellStyle name="20% - Accent4 3 2" xfId="374" xr:uid="{F7803C7F-02A4-44CF-88D0-23988A74AF82}"/>
    <cellStyle name="20% - Accent4 3 3" xfId="375" xr:uid="{91F45C74-B34D-465E-87FE-C26F7A652C6E}"/>
    <cellStyle name="20% - Accent4 3 4" xfId="376" xr:uid="{EB5626B5-E8D7-46A4-825E-D6B4979CBDF7}"/>
    <cellStyle name="20% - Accent4 3 5" xfId="377" xr:uid="{67CDE5F9-7513-49D7-ACB0-C89103AF9C4D}"/>
    <cellStyle name="20% - Accent4 3 6" xfId="378" xr:uid="{EF59EB58-CC41-4CFF-B2B8-8B9A75A3E30B}"/>
    <cellStyle name="20% - Accent4 3 7" xfId="379" xr:uid="{34186AF1-2E95-479B-A890-81C9BD508134}"/>
    <cellStyle name="20% - Accent4 3 8" xfId="2390" xr:uid="{173C2A74-C96E-44D8-90EA-417FB46AB51A}"/>
    <cellStyle name="20% - Accent4 3 9" xfId="2391" xr:uid="{6EDE9635-D987-41AA-AF48-D6F2716137D3}"/>
    <cellStyle name="20% - Accent4 3_ContasExternas" xfId="2392" xr:uid="{B968DBCF-5F1D-48CF-BD50-775EE5A381DB}"/>
    <cellStyle name="20% - Accent4 4" xfId="380" xr:uid="{ADCD1079-88ED-4F2E-985F-E6D8116E461C}"/>
    <cellStyle name="20% - Accent4 4 10" xfId="2393" xr:uid="{1C247285-6E67-433B-AE13-CD2719F5034F}"/>
    <cellStyle name="20% - Accent4 4 11" xfId="2394" xr:uid="{F8B1DC1A-BF00-4663-B143-E77A9177471D}"/>
    <cellStyle name="20% - Accent4 4 12" xfId="2395" xr:uid="{A46EDC8D-2AD1-4240-96E9-6345A2B396C8}"/>
    <cellStyle name="20% - Accent4 4 2" xfId="381" xr:uid="{6D1A663A-F5A7-4BEF-8482-A1521A0F5FB0}"/>
    <cellStyle name="20% - Accent4 4 3" xfId="382" xr:uid="{85A85771-A885-4FB0-AB52-7A44B0578409}"/>
    <cellStyle name="20% - Accent4 4 4" xfId="383" xr:uid="{0B547C88-8304-454B-B052-D47DA7E74849}"/>
    <cellStyle name="20% - Accent4 4 5" xfId="384" xr:uid="{5DA7188A-B87D-434D-981B-6A02CD5BD384}"/>
    <cellStyle name="20% - Accent4 4 6" xfId="385" xr:uid="{813CAC57-68FB-43C5-AEFC-4DC1A7F40E77}"/>
    <cellStyle name="20% - Accent4 4 7" xfId="386" xr:uid="{630A390A-6592-45BF-B9C7-802226B06D5D}"/>
    <cellStyle name="20% - Accent4 4 8" xfId="2396" xr:uid="{B821C2A3-298C-41AB-A350-63DBD62ACF50}"/>
    <cellStyle name="20% - Accent4 4 9" xfId="2397" xr:uid="{01894AA0-A752-4342-918F-1DC9C69FC10B}"/>
    <cellStyle name="20% - Accent4 4_ContasExternas" xfId="2398" xr:uid="{88457163-B4CE-4F8C-B7CC-D3A57E2767F6}"/>
    <cellStyle name="20% - Accent4 5" xfId="387" xr:uid="{009338A1-8166-45D3-BFF3-4B7ED5B7FDF9}"/>
    <cellStyle name="20% - Accent4 5 10" xfId="2399" xr:uid="{9FA4604A-03C0-4403-A85B-C3BCA2545F78}"/>
    <cellStyle name="20% - Accent4 5 11" xfId="2400" xr:uid="{E358DD99-6477-4B9B-A9E0-B690652E2746}"/>
    <cellStyle name="20% - Accent4 5 12" xfId="2401" xr:uid="{1AB02B12-283D-4339-89DE-DE24878459D6}"/>
    <cellStyle name="20% - Accent4 5 2" xfId="388" xr:uid="{3EF69D8B-568B-4AAF-BE80-23C57C23F9FA}"/>
    <cellStyle name="20% - Accent4 5 3" xfId="389" xr:uid="{FB935C70-4C93-42DC-A98D-1E6F3E156984}"/>
    <cellStyle name="20% - Accent4 5 4" xfId="390" xr:uid="{0B77C173-1C8E-46F6-A3BD-3486BEEBA965}"/>
    <cellStyle name="20% - Accent4 5 5" xfId="391" xr:uid="{5A9A5B0E-3D0F-4626-B568-3C12B61BE7A4}"/>
    <cellStyle name="20% - Accent4 5 6" xfId="392" xr:uid="{C0BF56DD-6FAB-46DA-B3EF-B8D1E0F991DF}"/>
    <cellStyle name="20% - Accent4 5 7" xfId="393" xr:uid="{CF5F74EC-AC2E-40BF-BDFF-81E3EC93F6EC}"/>
    <cellStyle name="20% - Accent4 5 8" xfId="2402" xr:uid="{F6CFCFCF-8017-4F61-ADF0-03265E83669F}"/>
    <cellStyle name="20% - Accent4 5 9" xfId="2403" xr:uid="{B611BC7C-04E9-406F-88BB-E1959E21F928}"/>
    <cellStyle name="20% - Accent4 5_ContasExternas" xfId="2404" xr:uid="{D60C7DED-4787-40D1-B786-C5CC5F38036C}"/>
    <cellStyle name="20% - Accent4 6" xfId="394" xr:uid="{EFF36955-D3FC-4DCC-9FE8-63688C6F2B51}"/>
    <cellStyle name="20% - Accent4 6 10" xfId="2405" xr:uid="{67910C0B-046F-4432-8329-98899DD1A43D}"/>
    <cellStyle name="20% - Accent4 6 11" xfId="2406" xr:uid="{B5D4B802-2052-4729-8491-C6A8F8B31992}"/>
    <cellStyle name="20% - Accent4 6 12" xfId="2407" xr:uid="{F1DD623B-7D8B-4050-BE11-BD2DB6A2D4CE}"/>
    <cellStyle name="20% - Accent4 6 2" xfId="395" xr:uid="{8B829423-CF21-40CB-BB10-CDB578CFAF2A}"/>
    <cellStyle name="20% - Accent4 6 3" xfId="396" xr:uid="{6177C7F8-9DB1-48AA-BFAB-A2BC8EE0D031}"/>
    <cellStyle name="20% - Accent4 6 4" xfId="397" xr:uid="{CA670384-5C83-4893-837B-46E67E7D9DF2}"/>
    <cellStyle name="20% - Accent4 6 5" xfId="398" xr:uid="{7FCC51D5-BDEF-4810-AA90-1283C1458DD2}"/>
    <cellStyle name="20% - Accent4 6 6" xfId="399" xr:uid="{0FA1FCCA-4E39-467F-965A-9478ECACB50F}"/>
    <cellStyle name="20% - Accent4 6 7" xfId="400" xr:uid="{8F40AB27-1CBB-4BA1-9014-E9F3C23B41A1}"/>
    <cellStyle name="20% - Accent4 6 8" xfId="2408" xr:uid="{8AF50F1B-07B4-4735-A8A6-A57122EB31C0}"/>
    <cellStyle name="20% - Accent4 6 9" xfId="2409" xr:uid="{72E76A49-E1BE-4F77-8B99-7A3BA34D7E14}"/>
    <cellStyle name="20% - Accent4 6_ContasExternas" xfId="2410" xr:uid="{A359F8D8-1CD0-4A6F-A116-8340F73734DD}"/>
    <cellStyle name="20% - Accent4 7" xfId="401" xr:uid="{5E1D3CD4-C670-421E-BED4-8529F3CC3C57}"/>
    <cellStyle name="20% - Accent4 7 10" xfId="2411" xr:uid="{CB4C7115-6A44-4724-9038-6386A3FD6FF4}"/>
    <cellStyle name="20% - Accent4 7 11" xfId="2412" xr:uid="{1C0B1FB8-1C07-4C49-B9A0-425CC435D072}"/>
    <cellStyle name="20% - Accent4 7 12" xfId="2413" xr:uid="{23C1CC06-1953-4088-A902-991504E97DBB}"/>
    <cellStyle name="20% - Accent4 7 2" xfId="402" xr:uid="{EA95B011-2098-4116-B113-EE625DB41A5F}"/>
    <cellStyle name="20% - Accent4 7 3" xfId="403" xr:uid="{0E43F101-95A2-4F24-88BF-6B9BCC3D3F30}"/>
    <cellStyle name="20% - Accent4 7 4" xfId="404" xr:uid="{CD0004D9-8BE7-4F28-BE7E-94262DEDD658}"/>
    <cellStyle name="20% - Accent4 7 5" xfId="405" xr:uid="{89DD6B36-DCFF-4FA2-9003-1C828B1CEBA5}"/>
    <cellStyle name="20% - Accent4 7 6" xfId="406" xr:uid="{41068AA1-CBA3-4919-BA2C-34D7240FB3A3}"/>
    <cellStyle name="20% - Accent4 7 7" xfId="407" xr:uid="{53946226-69E8-43F7-A3AA-9AA8598C0D84}"/>
    <cellStyle name="20% - Accent4 7 8" xfId="2414" xr:uid="{7CF8B995-B131-4BC9-A390-2A37D2DD4532}"/>
    <cellStyle name="20% - Accent4 7 9" xfId="2415" xr:uid="{2DB5F424-962C-4584-8B7F-4781010F24BD}"/>
    <cellStyle name="20% - Accent4 7_ContasExternas" xfId="2416" xr:uid="{7029365A-35D3-45E8-B7B5-A11A738BA85A}"/>
    <cellStyle name="20% - Accent4 8" xfId="408" xr:uid="{81321646-884D-4E23-BFCE-38F2268A0355}"/>
    <cellStyle name="20% - Accent4 8 10" xfId="2417" xr:uid="{D2416036-09CE-41A7-8A7F-BE3E5934250F}"/>
    <cellStyle name="20% - Accent4 8 11" xfId="2418" xr:uid="{3CC2DA41-69DB-4E61-9323-1059A43AD6D3}"/>
    <cellStyle name="20% - Accent4 8 12" xfId="2419" xr:uid="{2780B106-6155-413E-ABBB-0A7D5BA3B615}"/>
    <cellStyle name="20% - Accent4 8 2" xfId="409" xr:uid="{DD063CE3-D409-4789-986F-EA46477D483D}"/>
    <cellStyle name="20% - Accent4 8 3" xfId="410" xr:uid="{425FA9AE-F7CF-4837-999E-B8C2B3F2FABB}"/>
    <cellStyle name="20% - Accent4 8 4" xfId="411" xr:uid="{A04CEA5E-04C1-41E6-8554-C39E8F416D78}"/>
    <cellStyle name="20% - Accent4 8 5" xfId="412" xr:uid="{D545FED4-AD1B-4F22-941D-9C98442A9458}"/>
    <cellStyle name="20% - Accent4 8 6" xfId="413" xr:uid="{40911C1A-579C-4B36-AC23-1C8396DEC6F9}"/>
    <cellStyle name="20% - Accent4 8 7" xfId="414" xr:uid="{7CA318F4-E52C-4782-B66C-ED31EC1325A0}"/>
    <cellStyle name="20% - Accent4 8 8" xfId="2420" xr:uid="{7C4A019D-85BB-4295-8050-342FD3E0D6C1}"/>
    <cellStyle name="20% - Accent4 8 9" xfId="2421" xr:uid="{138C7409-F794-4451-86D2-C32AA594F843}"/>
    <cellStyle name="20% - Accent4 8_ContasExternas" xfId="2422" xr:uid="{B1D40EB1-C134-4991-BF03-937A0F28BEE3}"/>
    <cellStyle name="20% - Accent4 9" xfId="2423" xr:uid="{4DADDA48-6107-4812-BB00-F0E8B8561E4B}"/>
    <cellStyle name="20% - Accent5 10" xfId="2424" xr:uid="{6AA80048-AE96-442A-BD19-2D5DBE924599}"/>
    <cellStyle name="20% - Accent5 2" xfId="415" xr:uid="{0EFA871F-7DB6-421E-A310-1BE59225FB6B}"/>
    <cellStyle name="20% - Accent5 2 10" xfId="2425" xr:uid="{8A3EEB13-4BEA-4379-BD29-1897937FAB46}"/>
    <cellStyle name="20% - Accent5 2 11" xfId="2426" xr:uid="{A8BEBD57-B0C6-40FC-A760-278DCD922773}"/>
    <cellStyle name="20% - Accent5 2 12" xfId="2427" xr:uid="{3F83D447-09B2-4035-BA48-D98D1128E292}"/>
    <cellStyle name="20% - Accent5 2 2" xfId="416" xr:uid="{FAA42EF3-4A13-44A1-AF17-F50F228E36F9}"/>
    <cellStyle name="20% - Accent5 2 3" xfId="417" xr:uid="{2E0530B8-6DFE-421F-AE3F-FDAAC9F3E025}"/>
    <cellStyle name="20% - Accent5 2 4" xfId="418" xr:uid="{33B20081-AC3B-4DA5-89A4-B540A949DCB0}"/>
    <cellStyle name="20% - Accent5 2 5" xfId="419" xr:uid="{04E234E7-5DCC-490B-8FA0-ED99C73FE303}"/>
    <cellStyle name="20% - Accent5 2 6" xfId="420" xr:uid="{B144DFEE-9864-4CE6-96B1-1E4BD842A653}"/>
    <cellStyle name="20% - Accent5 2 7" xfId="421" xr:uid="{F651F8B0-B3F8-49EB-9E9D-787ABDF0E4C6}"/>
    <cellStyle name="20% - Accent5 2 8" xfId="2428" xr:uid="{8F310D5F-D72B-4D1C-A4B5-2CE9FBF0D3F4}"/>
    <cellStyle name="20% - Accent5 2 9" xfId="2429" xr:uid="{5A3A17D7-C4B8-4690-867E-F78E189DC171}"/>
    <cellStyle name="20% - Accent5 2_ContasExternas" xfId="2430" xr:uid="{9F2B58ED-99D2-44C9-A3E4-F5104FF9376F}"/>
    <cellStyle name="20% - Accent5 3" xfId="422" xr:uid="{65F648A7-587E-4B36-AD84-38059C0966F6}"/>
    <cellStyle name="20% - Accent5 3 10" xfId="2431" xr:uid="{0D2471CB-EAA8-4F39-8C8F-FD64F3EB72E2}"/>
    <cellStyle name="20% - Accent5 3 11" xfId="2432" xr:uid="{FAF1AB6B-8FC7-4A8C-8BAB-AB121AB688CE}"/>
    <cellStyle name="20% - Accent5 3 12" xfId="2433" xr:uid="{F7CF74F8-9892-49FA-8A4D-EF917BCA3FE3}"/>
    <cellStyle name="20% - Accent5 3 2" xfId="423" xr:uid="{E1F66868-EF49-4B62-B32D-A6F42051971F}"/>
    <cellStyle name="20% - Accent5 3 3" xfId="424" xr:uid="{5ACFE3E5-0CC5-4128-A08C-DF687902D4E5}"/>
    <cellStyle name="20% - Accent5 3 4" xfId="425" xr:uid="{E45BCC86-946B-4CCC-BA71-95329FFA9EF0}"/>
    <cellStyle name="20% - Accent5 3 5" xfId="426" xr:uid="{FF4A606C-F2DA-49C9-9887-74BC4BBD968C}"/>
    <cellStyle name="20% - Accent5 3 6" xfId="427" xr:uid="{2E50F9F4-88E1-4642-8D54-702F9225A841}"/>
    <cellStyle name="20% - Accent5 3 7" xfId="428" xr:uid="{33CE086C-19E8-4DE2-9D7D-D57DDB600CE2}"/>
    <cellStyle name="20% - Accent5 3 8" xfId="2434" xr:uid="{93F37182-4F41-43EE-A559-96409DC98587}"/>
    <cellStyle name="20% - Accent5 3 9" xfId="2435" xr:uid="{03960750-4F74-450F-AB4D-0D9A4BB34068}"/>
    <cellStyle name="20% - Accent5 3_ContasExternas" xfId="2436" xr:uid="{35285363-63CC-4AE2-881C-21B04635E3FE}"/>
    <cellStyle name="20% - Accent5 4" xfId="429" xr:uid="{3F6184A0-EB75-410D-A08A-3FDE49DC0E67}"/>
    <cellStyle name="20% - Accent5 4 10" xfId="2437" xr:uid="{34075284-A6B3-42A5-BF08-E773EABD0236}"/>
    <cellStyle name="20% - Accent5 4 11" xfId="2438" xr:uid="{D5D24669-2FE9-4045-A2AF-FF312365DF62}"/>
    <cellStyle name="20% - Accent5 4 12" xfId="2439" xr:uid="{77FDD527-9B18-4BE2-805A-A85BF936AFE5}"/>
    <cellStyle name="20% - Accent5 4 2" xfId="430" xr:uid="{AA2A1E28-8755-4561-962F-091398B0C2B3}"/>
    <cellStyle name="20% - Accent5 4 3" xfId="431" xr:uid="{445CB7A9-3593-40D4-8967-6A62A1D82665}"/>
    <cellStyle name="20% - Accent5 4 4" xfId="432" xr:uid="{F955854D-BC67-4205-8AEE-8B18C4CBD671}"/>
    <cellStyle name="20% - Accent5 4 5" xfId="433" xr:uid="{EAEDDB7B-41D3-41DF-9AEB-6D2CEBE5D23B}"/>
    <cellStyle name="20% - Accent5 4 6" xfId="434" xr:uid="{0E2694E1-1D14-4484-9809-B85AEB01323E}"/>
    <cellStyle name="20% - Accent5 4 7" xfId="435" xr:uid="{ED74C537-907B-4E36-8249-293D55E4217A}"/>
    <cellStyle name="20% - Accent5 4 8" xfId="2440" xr:uid="{E9DD0F21-CE28-4ED4-A2F8-A06ADB95A2DE}"/>
    <cellStyle name="20% - Accent5 4 9" xfId="2441" xr:uid="{069CFF99-F6E1-44BF-BB25-08D02C2255C1}"/>
    <cellStyle name="20% - Accent5 4_ContasExternas" xfId="2442" xr:uid="{983A65E2-FF48-44E7-B08C-5F034FECC4C1}"/>
    <cellStyle name="20% - Accent5 5" xfId="436" xr:uid="{F7D6B3C5-36D7-4026-94B5-B295A874BBC7}"/>
    <cellStyle name="20% - Accent5 5 10" xfId="2443" xr:uid="{B29C9E6A-C092-450F-A74A-75C85137BCA7}"/>
    <cellStyle name="20% - Accent5 5 11" xfId="2444" xr:uid="{8A11F9ED-70F4-40FF-BB56-D9F6E7BCBEA9}"/>
    <cellStyle name="20% - Accent5 5 12" xfId="2445" xr:uid="{DF1A8A95-66C8-4512-9D39-CD852C1BA4EA}"/>
    <cellStyle name="20% - Accent5 5 2" xfId="437" xr:uid="{5A8693AA-4642-408E-92B6-6172FDE81C52}"/>
    <cellStyle name="20% - Accent5 5 3" xfId="438" xr:uid="{826F7C78-2460-4D61-BC2D-1A8E8E8FEA4B}"/>
    <cellStyle name="20% - Accent5 5 4" xfId="439" xr:uid="{58E3C82D-766C-41E5-96B3-663F292F852F}"/>
    <cellStyle name="20% - Accent5 5 5" xfId="440" xr:uid="{AED712D5-D957-44B7-9141-94AC141E898D}"/>
    <cellStyle name="20% - Accent5 5 6" xfId="441" xr:uid="{D7143720-2BB3-4EF9-B9BE-FC6784B240A9}"/>
    <cellStyle name="20% - Accent5 5 7" xfId="442" xr:uid="{3EE934D3-D3A5-42D0-963D-E70692D57AE2}"/>
    <cellStyle name="20% - Accent5 5 8" xfId="2446" xr:uid="{AFC45BE2-34CD-4DBD-922A-1480177BBA15}"/>
    <cellStyle name="20% - Accent5 5 9" xfId="2447" xr:uid="{CE7D4904-3386-4854-872A-0B453815B6CC}"/>
    <cellStyle name="20% - Accent5 5_ContasExternas" xfId="2448" xr:uid="{D651179E-303C-459C-B13E-0764E46FEFC9}"/>
    <cellStyle name="20% - Accent5 6" xfId="2449" xr:uid="{3490BDD6-FC95-4853-9101-0486BA2FAF9A}"/>
    <cellStyle name="20% - Accent5 6 2" xfId="2450" xr:uid="{E6D509DF-F262-4035-9F22-1C81AE3BCDA3}"/>
    <cellStyle name="20% - Accent5 6 3" xfId="2451" xr:uid="{8A29A411-F68C-4984-863A-018FBEAD7B09}"/>
    <cellStyle name="20% - Accent5 6 4" xfId="2452" xr:uid="{5A45B2C1-42CA-446B-9E32-78EA9678E182}"/>
    <cellStyle name="20% - Accent5 6_ContasExternas" xfId="2453" xr:uid="{544D9F58-A6CA-42BF-AA24-2F1DDEF744D6}"/>
    <cellStyle name="20% - Accent5 7" xfId="2454" xr:uid="{D4CD2083-2D55-48E8-87E9-E0C96F9F39BB}"/>
    <cellStyle name="20% - Accent5 8" xfId="2455" xr:uid="{B0A2E29E-11D7-4E39-B94B-F35E168E62CF}"/>
    <cellStyle name="20% - Accent5 9" xfId="2456" xr:uid="{74DE6CBC-D42E-44A5-8E4D-3C202E5F9150}"/>
    <cellStyle name="20% - Accent6 2" xfId="443" xr:uid="{EE9354FC-EFA3-438E-9953-58D8A6FD0130}"/>
    <cellStyle name="20% - Accent6 2 10" xfId="2457" xr:uid="{0DF44F5D-C716-4F61-BBCF-AFCEC8BD7B9C}"/>
    <cellStyle name="20% - Accent6 2 11" xfId="2458" xr:uid="{0BE73634-77F9-4CB6-BE42-F724E37246FF}"/>
    <cellStyle name="20% - Accent6 2 12" xfId="2459" xr:uid="{1D1C08FA-D853-42F6-AFCA-3089D6B4752A}"/>
    <cellStyle name="20% - Accent6 2 2" xfId="444" xr:uid="{362B3989-AA4C-4A32-B8B4-E976FC47CF40}"/>
    <cellStyle name="20% - Accent6 2 3" xfId="445" xr:uid="{15B26478-57E2-4F33-8A5A-B255587FB3B0}"/>
    <cellStyle name="20% - Accent6 2 4" xfId="446" xr:uid="{D61FE22F-A2C5-4919-966B-0F3017E77EBB}"/>
    <cellStyle name="20% - Accent6 2 5" xfId="447" xr:uid="{17DCD36F-B3B7-4173-ADA2-9104561E1B0A}"/>
    <cellStyle name="20% - Accent6 2 6" xfId="448" xr:uid="{96F2931B-24F7-4BB0-87CE-88A5344A26AF}"/>
    <cellStyle name="20% - Accent6 2 7" xfId="449" xr:uid="{8386EA22-E0A9-4FF1-AF0C-97E5168CA351}"/>
    <cellStyle name="20% - Accent6 2 8" xfId="2460" xr:uid="{95B3B097-CA56-4C58-8066-0ED141B43F03}"/>
    <cellStyle name="20% - Accent6 2 9" xfId="2461" xr:uid="{DFD9FF69-900E-478B-8DCF-4EA1454AEE79}"/>
    <cellStyle name="20% - Accent6 2_ContasExternas" xfId="2462" xr:uid="{B1FA75B9-5983-49BC-B057-3E55AD35CA51}"/>
    <cellStyle name="20% - Accent6 3" xfId="450" xr:uid="{906E31FD-6AEC-4FEB-9A9E-3B8E5F52B56E}"/>
    <cellStyle name="20% - Accent6 3 10" xfId="2463" xr:uid="{F3199A6D-4001-4E23-BB0C-23324C6F6A46}"/>
    <cellStyle name="20% - Accent6 3 11" xfId="2464" xr:uid="{D4CCBCE5-D502-4A0B-BED3-341B95A3B88C}"/>
    <cellStyle name="20% - Accent6 3 12" xfId="2465" xr:uid="{A6B82DC2-3E24-4F06-AC75-0046A349071E}"/>
    <cellStyle name="20% - Accent6 3 2" xfId="451" xr:uid="{9121173A-C7F0-4F42-9CD0-A44C54D1131D}"/>
    <cellStyle name="20% - Accent6 3 3" xfId="452" xr:uid="{73F58FD3-638F-42BC-8E52-7BD8D32097F7}"/>
    <cellStyle name="20% - Accent6 3 4" xfId="453" xr:uid="{019E5E01-B16C-4B67-B732-487F1EF7FC5C}"/>
    <cellStyle name="20% - Accent6 3 5" xfId="454" xr:uid="{3845B69C-49BE-4D46-9DDE-51698B04625B}"/>
    <cellStyle name="20% - Accent6 3 6" xfId="455" xr:uid="{3892C928-0C6C-4B4C-8890-D3E2C9E16E65}"/>
    <cellStyle name="20% - Accent6 3 7" xfId="456" xr:uid="{D38D5F72-2DBE-44E2-9F28-5C7B07A55E0E}"/>
    <cellStyle name="20% - Accent6 3 8" xfId="2466" xr:uid="{82300D10-FDBB-49BC-8237-75D33FC057BD}"/>
    <cellStyle name="20% - Accent6 3 9" xfId="2467" xr:uid="{1F771947-12F6-42FE-B710-2327DAE79413}"/>
    <cellStyle name="20% - Accent6 3_ContasExternas" xfId="2468" xr:uid="{ED899E34-5932-40F1-80C3-32CD3E77F0C7}"/>
    <cellStyle name="20% - Accent6 4" xfId="457" xr:uid="{0D1BD0EC-DE59-4265-B017-AA84DEA212F9}"/>
    <cellStyle name="20% - Accent6 4 10" xfId="2469" xr:uid="{4A41162A-F22F-4079-9DBA-0CE36792F8E1}"/>
    <cellStyle name="20% - Accent6 4 11" xfId="2470" xr:uid="{91C2B673-40D5-49DA-9428-86D297B51F40}"/>
    <cellStyle name="20% - Accent6 4 12" xfId="2471" xr:uid="{59E6F411-EBA8-48FC-B892-C551F7BBF9DE}"/>
    <cellStyle name="20% - Accent6 4 2" xfId="458" xr:uid="{B7C39A22-FCC7-45FC-A0F2-B51C44E090AF}"/>
    <cellStyle name="20% - Accent6 4 3" xfId="459" xr:uid="{2CE1B050-C75D-4D3B-BA57-391A633A5BD1}"/>
    <cellStyle name="20% - Accent6 4 4" xfId="460" xr:uid="{D694C3A4-66D5-4367-80C1-685F3C35F423}"/>
    <cellStyle name="20% - Accent6 4 5" xfId="461" xr:uid="{B231195B-4639-490A-B227-43C5FFDB2B7E}"/>
    <cellStyle name="20% - Accent6 4 6" xfId="462" xr:uid="{4964D31D-2A01-46E8-8DBC-2627AFEB4AC4}"/>
    <cellStyle name="20% - Accent6 4 7" xfId="463" xr:uid="{4EFC5F3D-5F1C-424E-B6EC-64434F81E6B7}"/>
    <cellStyle name="20% - Accent6 4 8" xfId="2472" xr:uid="{A2AEC3F9-1E1A-4CFE-B82B-E988544E59F1}"/>
    <cellStyle name="20% - Accent6 4 9" xfId="2473" xr:uid="{AD7C8DE4-1FCF-4C2A-A26D-80EE1C76E5FD}"/>
    <cellStyle name="20% - Accent6 4_ContasExternas" xfId="2474" xr:uid="{7BCC957F-36E2-4A5E-8B54-5DF9896BCFFF}"/>
    <cellStyle name="20% - Accent6 5" xfId="464" xr:uid="{9DA103F4-D179-45D2-AA63-2719C95683FC}"/>
    <cellStyle name="20% - Accent6 5 10" xfId="2475" xr:uid="{9C39CE14-BB09-4BBD-BC42-A0C3E500B3DE}"/>
    <cellStyle name="20% - Accent6 5 11" xfId="2476" xr:uid="{9BAABF82-E801-4502-BCD1-40BEFA8E0BCB}"/>
    <cellStyle name="20% - Accent6 5 12" xfId="2477" xr:uid="{890F9EE5-50D6-4F5D-A0C9-D5D5CA1862D4}"/>
    <cellStyle name="20% - Accent6 5 2" xfId="465" xr:uid="{06548CF9-4E9D-4347-81D3-1F0EEAC19A78}"/>
    <cellStyle name="20% - Accent6 5 3" xfId="466" xr:uid="{7F268F69-1BC5-4456-8D2E-18E503C5203B}"/>
    <cellStyle name="20% - Accent6 5 4" xfId="467" xr:uid="{DEE331AF-C092-4854-BF40-DCC005F8D144}"/>
    <cellStyle name="20% - Accent6 5 5" xfId="468" xr:uid="{4F82CF7A-1257-4706-87F7-A5D5A0879730}"/>
    <cellStyle name="20% - Accent6 5 6" xfId="469" xr:uid="{CF4D40C7-C1EB-498A-B6ED-FDED6F19BCC3}"/>
    <cellStyle name="20% - Accent6 5 7" xfId="470" xr:uid="{6297B59D-73BA-45CC-9E3A-A66343E0ED49}"/>
    <cellStyle name="20% - Accent6 5 8" xfId="2478" xr:uid="{A06C3A47-C77C-463E-BCA6-8CCD19A694F4}"/>
    <cellStyle name="20% - Accent6 5 9" xfId="2479" xr:uid="{E39EA282-5004-4747-9ED7-E3CB474A8972}"/>
    <cellStyle name="20% - Accent6 5_ContasExternas" xfId="2480" xr:uid="{6981DD56-517F-4E72-B355-36C46656098D}"/>
    <cellStyle name="20% - Accent6 6" xfId="471" xr:uid="{4003D3E1-F349-4BB5-A45D-81D7B4762837}"/>
    <cellStyle name="20% - Accent6 6 10" xfId="2481" xr:uid="{9B9F1004-CBD0-48A0-AFBE-BBF4BE8955B6}"/>
    <cellStyle name="20% - Accent6 6 11" xfId="2482" xr:uid="{E604213D-8C73-4A6F-9292-2588B6E69DEF}"/>
    <cellStyle name="20% - Accent6 6 12" xfId="2483" xr:uid="{CD5F51F0-159B-44BC-BDA8-67C80E9232AD}"/>
    <cellStyle name="20% - Accent6 6 2" xfId="472" xr:uid="{36834D4E-2732-48E1-A740-4A71648FE212}"/>
    <cellStyle name="20% - Accent6 6 3" xfId="473" xr:uid="{64B8924A-426D-4AA5-BB2A-13C5C37B009C}"/>
    <cellStyle name="20% - Accent6 6 4" xfId="474" xr:uid="{ADAF3758-9024-48F3-B43A-B917EE2E4F7B}"/>
    <cellStyle name="20% - Accent6 6 5" xfId="475" xr:uid="{32A0AC9D-9955-4446-8DFE-C4838F006890}"/>
    <cellStyle name="20% - Accent6 6 6" xfId="476" xr:uid="{D5E10020-8886-47A1-968C-441A157EDDDF}"/>
    <cellStyle name="20% - Accent6 6 7" xfId="477" xr:uid="{FAF26416-9E37-4A4B-9A93-2C110D4C4E3D}"/>
    <cellStyle name="20% - Accent6 6 8" xfId="2484" xr:uid="{B098C1CA-E4C6-4671-AA29-D3FB7FC9EEE5}"/>
    <cellStyle name="20% - Accent6 6 9" xfId="2485" xr:uid="{10AE59BA-B6F0-4B98-B419-D424BBA455F6}"/>
    <cellStyle name="20% - Accent6 6_ContasExternas" xfId="2486" xr:uid="{9C5FEFF9-DE46-4F17-95D5-6F8FEF230C72}"/>
    <cellStyle name="20% - Accent6 7" xfId="478" xr:uid="{6AE953D0-2396-485D-8C8C-6B8971DFCACD}"/>
    <cellStyle name="20% - Accent6 7 10" xfId="2487" xr:uid="{B91B344E-620B-4786-919B-58C55032E4BA}"/>
    <cellStyle name="20% - Accent6 7 11" xfId="2488" xr:uid="{5F1B6719-CFE1-4BCC-A8B0-4CBF413082F7}"/>
    <cellStyle name="20% - Accent6 7 12" xfId="2489" xr:uid="{4FC433FF-6BEE-4E18-95A1-CC5F7A73E713}"/>
    <cellStyle name="20% - Accent6 7 2" xfId="479" xr:uid="{76DD66D6-3DA8-4D51-8528-207CA62D342B}"/>
    <cellStyle name="20% - Accent6 7 3" xfId="480" xr:uid="{84779821-52A2-4475-9AE4-E50AE4A27414}"/>
    <cellStyle name="20% - Accent6 7 4" xfId="481" xr:uid="{5391C00A-0BC9-4E6F-951E-C7CCE98C4718}"/>
    <cellStyle name="20% - Accent6 7 5" xfId="482" xr:uid="{9335EBD0-ACAA-441C-B248-CADA83EBBBE7}"/>
    <cellStyle name="20% - Accent6 7 6" xfId="483" xr:uid="{AD086647-4BC3-47D7-9989-4E36A79C7F6E}"/>
    <cellStyle name="20% - Accent6 7 7" xfId="484" xr:uid="{8F6AF921-703F-4A47-9431-7B823C4887BF}"/>
    <cellStyle name="20% - Accent6 7 8" xfId="2490" xr:uid="{F97DA6F9-8406-4ED0-B2A1-073CB2F08B4F}"/>
    <cellStyle name="20% - Accent6 7 9" xfId="2491" xr:uid="{37E02320-929E-4F32-8FAC-2D8C4AF5CBF0}"/>
    <cellStyle name="20% - Accent6 7_ContasExternas" xfId="2492" xr:uid="{16EF05F4-15AC-4DB5-A588-C806A0A38127}"/>
    <cellStyle name="20% - Accent6 8" xfId="485" xr:uid="{3AAAE761-7A6B-4131-AB6F-EC07FD06A445}"/>
    <cellStyle name="20% - Accent6 8 10" xfId="2493" xr:uid="{8436BFD0-724F-43F1-A494-BBE7BE6D4D43}"/>
    <cellStyle name="20% - Accent6 8 11" xfId="2494" xr:uid="{5254B313-A0F4-4195-B6DA-CCCF84D303F6}"/>
    <cellStyle name="20% - Accent6 8 12" xfId="2495" xr:uid="{4A556997-E059-4CE3-BF21-5BD9FE5C356F}"/>
    <cellStyle name="20% - Accent6 8 2" xfId="486" xr:uid="{2DCD925C-B43F-4927-9818-ECCB5F8003C6}"/>
    <cellStyle name="20% - Accent6 8 3" xfId="487" xr:uid="{3479CE16-17A5-4CC0-B9EA-9A6C7E755414}"/>
    <cellStyle name="20% - Accent6 8 4" xfId="488" xr:uid="{63FBE2A9-0B20-4DD4-9532-92E7E6EF3C32}"/>
    <cellStyle name="20% - Accent6 8 5" xfId="489" xr:uid="{BF1B6DE1-B3E5-4477-B7BA-39F6A12376A5}"/>
    <cellStyle name="20% - Accent6 8 6" xfId="490" xr:uid="{ED404151-17D0-4F37-89C9-7E7B41C6ABFA}"/>
    <cellStyle name="20% - Accent6 8 7" xfId="491" xr:uid="{1EAFBEC5-141A-4E97-AE5F-72244FA9425E}"/>
    <cellStyle name="20% - Accent6 8 8" xfId="2496" xr:uid="{C739F4D5-B6D8-41A7-999E-D15D80A6D2C9}"/>
    <cellStyle name="20% - Accent6 8 9" xfId="2497" xr:uid="{4CF67222-64FE-44C8-846C-9B161DE85793}"/>
    <cellStyle name="20% - Accent6 8_ContasExternas" xfId="2498" xr:uid="{F44C6983-36E3-4E27-8F4B-169CB7AEA641}"/>
    <cellStyle name="20% - Accent6 9" xfId="2499" xr:uid="{E5DABCC0-4B6A-4B0D-A62C-B6FD178FD0AA}"/>
    <cellStyle name="20% - Ênfase1 2" xfId="45" xr:uid="{4F6C0108-8FCD-4A84-B661-470BDFD0C1CF}"/>
    <cellStyle name="20% - Ênfase2 2" xfId="46" xr:uid="{32BEE18E-A1D9-4DF6-9DA7-FCB16A9D55ED}"/>
    <cellStyle name="20% - Ênfase3 2" xfId="47" xr:uid="{12A4271F-8CF9-43BB-8ED2-A5F2FC34CE16}"/>
    <cellStyle name="20% - Ênfase4 2" xfId="48" xr:uid="{C06C9E2C-4BB0-46A8-BD4F-48744AE5691A}"/>
    <cellStyle name="20% - Ênfase5 2" xfId="49" xr:uid="{AA1D57B9-CFBB-4F3D-8444-553F25B2C321}"/>
    <cellStyle name="20% - Ênfase6 2" xfId="50" xr:uid="{3F74F913-2F82-4452-B04A-996B2CB2B20E}"/>
    <cellStyle name="40% - Accent1 2" xfId="492" xr:uid="{52888813-9872-4EBB-AA21-98E153B35887}"/>
    <cellStyle name="40% - Accent1 2 10" xfId="2500" xr:uid="{7CB20730-8F2F-4BFF-A795-3832B392823B}"/>
    <cellStyle name="40% - Accent1 2 11" xfId="2501" xr:uid="{601E53AC-5C36-4B10-9845-CD08812BD820}"/>
    <cellStyle name="40% - Accent1 2 12" xfId="2502" xr:uid="{0B7F6E8C-FECF-42C3-9DD4-7596D26C474C}"/>
    <cellStyle name="40% - Accent1 2 2" xfId="493" xr:uid="{8E69EBB8-5BA1-4A99-9F59-03C7D898D76F}"/>
    <cellStyle name="40% - Accent1 2 3" xfId="494" xr:uid="{D3FEA095-19D5-4B92-B8AA-E0E4AF1F8833}"/>
    <cellStyle name="40% - Accent1 2 4" xfId="495" xr:uid="{57EA26AB-760E-4CC8-976D-68C60D866D20}"/>
    <cellStyle name="40% - Accent1 2 5" xfId="496" xr:uid="{A5971CFD-5BF3-464B-A6B9-39D8D4006AA8}"/>
    <cellStyle name="40% - Accent1 2 6" xfId="497" xr:uid="{26EFF45E-E1C0-4DBF-B36E-2F9B7CA9BF4E}"/>
    <cellStyle name="40% - Accent1 2 7" xfId="498" xr:uid="{403BE7AA-C4B2-4D75-82C2-1CD0E230C8DC}"/>
    <cellStyle name="40% - Accent1 2 8" xfId="2503" xr:uid="{F75CCAAA-A751-4B90-A069-E47F63951425}"/>
    <cellStyle name="40% - Accent1 2 9" xfId="2504" xr:uid="{61097555-0D14-4BA0-8A8D-1D293694A37F}"/>
    <cellStyle name="40% - Accent1 2_ContasExternas" xfId="2505" xr:uid="{CF005CF7-D54F-4994-A26E-4E49051DAAEA}"/>
    <cellStyle name="40% - Accent1 3" xfId="499" xr:uid="{0650336B-A9DA-4DF3-B0D3-AB5C1FCE5F58}"/>
    <cellStyle name="40% - Accent1 3 10" xfId="2506" xr:uid="{44551221-60AE-4A9A-A90F-6E41E1750ED7}"/>
    <cellStyle name="40% - Accent1 3 11" xfId="2507" xr:uid="{5A04655E-684A-463B-95A2-F83D3F089568}"/>
    <cellStyle name="40% - Accent1 3 12" xfId="2508" xr:uid="{F9077BD3-7476-48B6-9399-AE38DE7273C2}"/>
    <cellStyle name="40% - Accent1 3 2" xfId="500" xr:uid="{43387A24-AD91-48B5-B7C9-BEC0BFB4A9D7}"/>
    <cellStyle name="40% - Accent1 3 3" xfId="501" xr:uid="{9FF6C0F3-A2BE-47D7-B4CE-7FCA6FBDB958}"/>
    <cellStyle name="40% - Accent1 3 4" xfId="502" xr:uid="{D4C01089-10F8-476A-8D2F-A7522A34E2BC}"/>
    <cellStyle name="40% - Accent1 3 5" xfId="503" xr:uid="{DB2749F4-0D9F-47AF-A33C-5EA061126AB7}"/>
    <cellStyle name="40% - Accent1 3 6" xfId="504" xr:uid="{00EBE1A8-FED8-43DA-8223-0BD62FCB3F2F}"/>
    <cellStyle name="40% - Accent1 3 7" xfId="505" xr:uid="{0B0EB91B-4C15-4631-A76D-6B0BC6627670}"/>
    <cellStyle name="40% - Accent1 3 8" xfId="2509" xr:uid="{75837BBC-7EEE-43C3-A0B4-18360312A7E5}"/>
    <cellStyle name="40% - Accent1 3 9" xfId="2510" xr:uid="{65F6A5F8-3CF9-4C23-800F-0F53F526EB9F}"/>
    <cellStyle name="40% - Accent1 3_ContasExternas" xfId="2511" xr:uid="{25459750-10A5-4E45-86AA-1604B7CE281D}"/>
    <cellStyle name="40% - Accent1 4" xfId="506" xr:uid="{560E716E-8F8F-4142-B610-A36CD5252C33}"/>
    <cellStyle name="40% - Accent1 4 10" xfId="2512" xr:uid="{CC2B02CD-4676-4794-A7C2-46B98E52C118}"/>
    <cellStyle name="40% - Accent1 4 11" xfId="2513" xr:uid="{DB4BEADC-D514-49B9-937D-3E0E9DB40D38}"/>
    <cellStyle name="40% - Accent1 4 12" xfId="2514" xr:uid="{34C3A0F3-9D4C-42C0-B75A-3B2681835DF8}"/>
    <cellStyle name="40% - Accent1 4 2" xfId="507" xr:uid="{D11DC40C-4185-4CF5-8FE4-F7D8A04094B3}"/>
    <cellStyle name="40% - Accent1 4 3" xfId="508" xr:uid="{05A7EE5E-94E1-4AA2-BCD5-E11EC69EDCB9}"/>
    <cellStyle name="40% - Accent1 4 4" xfId="509" xr:uid="{E2A06FD4-942F-401B-B720-E00BA1B378F7}"/>
    <cellStyle name="40% - Accent1 4 5" xfId="510" xr:uid="{02511A86-F151-442C-9929-9F24C980FAF0}"/>
    <cellStyle name="40% - Accent1 4 6" xfId="511" xr:uid="{7D00E165-5108-4044-905B-755233F3313E}"/>
    <cellStyle name="40% - Accent1 4 7" xfId="512" xr:uid="{AE13A8AE-A281-456D-B94D-BA2CB40A22E8}"/>
    <cellStyle name="40% - Accent1 4 8" xfId="2515" xr:uid="{6D8B67E3-0652-4F7B-A355-A1E47BFEAE47}"/>
    <cellStyle name="40% - Accent1 4 9" xfId="2516" xr:uid="{44C6965B-596D-430F-8D0B-C847ED210F24}"/>
    <cellStyle name="40% - Accent1 4_ContasExternas" xfId="2517" xr:uid="{BA36A267-CBCA-490D-A691-525F23D67AD2}"/>
    <cellStyle name="40% - Accent1 5" xfId="513" xr:uid="{74D37AB8-241F-4669-99BD-0C7B015A26D6}"/>
    <cellStyle name="40% - Accent1 5 10" xfId="2518" xr:uid="{3FCAD4B4-41EA-4949-9449-7952A3809857}"/>
    <cellStyle name="40% - Accent1 5 11" xfId="2519" xr:uid="{ADF5455B-8214-4959-8601-CFB13184A833}"/>
    <cellStyle name="40% - Accent1 5 12" xfId="2520" xr:uid="{A45022F7-FE1E-4C72-B922-BDDECDD9848D}"/>
    <cellStyle name="40% - Accent1 5 2" xfId="514" xr:uid="{66F8A505-83AE-47D5-9460-F416402F5EDC}"/>
    <cellStyle name="40% - Accent1 5 3" xfId="515" xr:uid="{ECE4A8F8-D0D4-45FB-9D4A-33A38938A150}"/>
    <cellStyle name="40% - Accent1 5 4" xfId="516" xr:uid="{14E098D0-25E7-466E-AC80-4AF00FAC9B92}"/>
    <cellStyle name="40% - Accent1 5 5" xfId="517" xr:uid="{0030765A-4B6C-41AE-87C8-2FB5F6DFDFF8}"/>
    <cellStyle name="40% - Accent1 5 6" xfId="518" xr:uid="{4C0E727E-0DB3-48A5-A3CA-BC1D495EE338}"/>
    <cellStyle name="40% - Accent1 5 7" xfId="519" xr:uid="{D999374A-8F90-4D84-9655-E0F3E561D29F}"/>
    <cellStyle name="40% - Accent1 5 8" xfId="2521" xr:uid="{CCDB3A7B-71F1-43A0-82C2-FDCE6EE83372}"/>
    <cellStyle name="40% - Accent1 5 9" xfId="2522" xr:uid="{6DC3A3E3-9CDD-4F88-BB4A-0DDDE8CE6AE5}"/>
    <cellStyle name="40% - Accent1 5_ContasExternas" xfId="2523" xr:uid="{D24BC754-ED5E-403F-8DAF-9F1C862410CA}"/>
    <cellStyle name="40% - Accent1 6" xfId="520" xr:uid="{FA2B42EA-191E-4746-8E15-BABCBC017D48}"/>
    <cellStyle name="40% - Accent1 6 10" xfId="2524" xr:uid="{17237CE2-DFCD-4F99-952F-FD78C4CCEC5B}"/>
    <cellStyle name="40% - Accent1 6 11" xfId="2525" xr:uid="{80C13BFF-786C-4DB4-9E58-9A0B6285A0FA}"/>
    <cellStyle name="40% - Accent1 6 12" xfId="2526" xr:uid="{105113AE-A964-4B28-9A99-CCD05E7F5814}"/>
    <cellStyle name="40% - Accent1 6 2" xfId="521" xr:uid="{6A4C8C24-63AD-48C5-818E-3F573CFD8972}"/>
    <cellStyle name="40% - Accent1 6 3" xfId="522" xr:uid="{70162728-AE1F-4B2B-90AB-0971E0CC90DA}"/>
    <cellStyle name="40% - Accent1 6 4" xfId="523" xr:uid="{00945D61-1671-45B0-8278-80D41AB33C75}"/>
    <cellStyle name="40% - Accent1 6 5" xfId="524" xr:uid="{54ED5A58-247B-464C-AD34-67213B8DC57E}"/>
    <cellStyle name="40% - Accent1 6 6" xfId="525" xr:uid="{620E3868-A8BC-4D12-9842-4C4AECCF0FB1}"/>
    <cellStyle name="40% - Accent1 6 7" xfId="526" xr:uid="{9572169E-309F-491F-A931-AE85DD7F1908}"/>
    <cellStyle name="40% - Accent1 6 8" xfId="2527" xr:uid="{FEFD1A0A-A0C7-4B92-9B43-7EF9609B4ABA}"/>
    <cellStyle name="40% - Accent1 6 9" xfId="2528" xr:uid="{5856E0E0-6166-47D0-89C6-2648362020CE}"/>
    <cellStyle name="40% - Accent1 6_ContasExternas" xfId="2529" xr:uid="{172F8E76-D279-4B72-A43C-4905EB06CB83}"/>
    <cellStyle name="40% - Accent1 7" xfId="527" xr:uid="{13D9BC5B-1DE1-49D3-ABBF-B4C298B025F4}"/>
    <cellStyle name="40% - Accent1 7 10" xfId="2530" xr:uid="{8AC35551-DB4E-4368-B9E5-4B49D0772245}"/>
    <cellStyle name="40% - Accent1 7 11" xfId="2531" xr:uid="{CB2A873A-1E33-4273-8B52-66E128EF4E39}"/>
    <cellStyle name="40% - Accent1 7 12" xfId="2532" xr:uid="{859775F3-8447-461E-90DB-7D8555784D1B}"/>
    <cellStyle name="40% - Accent1 7 2" xfId="528" xr:uid="{80084747-1355-4D68-9025-4E45D0A0A886}"/>
    <cellStyle name="40% - Accent1 7 3" xfId="529" xr:uid="{0986EE58-FD97-4993-A7DB-39171D29BD68}"/>
    <cellStyle name="40% - Accent1 7 4" xfId="530" xr:uid="{5CFE9945-4546-4CD6-A347-B86F8885F87A}"/>
    <cellStyle name="40% - Accent1 7 5" xfId="531" xr:uid="{8FB67936-8C4C-4D16-92F3-D636BDCAE8BF}"/>
    <cellStyle name="40% - Accent1 7 6" xfId="532" xr:uid="{8A71A171-B6B2-4AB2-8B92-7A92FB772B53}"/>
    <cellStyle name="40% - Accent1 7 7" xfId="533" xr:uid="{818C271B-7D0C-4286-8189-A264BA1E48B7}"/>
    <cellStyle name="40% - Accent1 7 8" xfId="2533" xr:uid="{91DD5415-A627-4093-BCB3-878CEC0EBED4}"/>
    <cellStyle name="40% - Accent1 7 9" xfId="2534" xr:uid="{145B38A5-09B7-4842-BD50-F5F65972B119}"/>
    <cellStyle name="40% - Accent1 7_ContasExternas" xfId="2535" xr:uid="{FFDCDA90-33ED-4982-8404-CBDA7D0F066A}"/>
    <cellStyle name="40% - Accent1 8" xfId="534" xr:uid="{0DFD405D-0091-4ABB-BD98-D8FE0D71580E}"/>
    <cellStyle name="40% - Accent1 8 10" xfId="2536" xr:uid="{AAA75FED-7C28-467E-AAFF-0C85DF14F155}"/>
    <cellStyle name="40% - Accent1 8 11" xfId="2537" xr:uid="{11FA993C-252D-4FEF-A244-530B955E1258}"/>
    <cellStyle name="40% - Accent1 8 12" xfId="2538" xr:uid="{5FC484FB-F8A2-49A4-BB49-2191A393EBB3}"/>
    <cellStyle name="40% - Accent1 8 2" xfId="535" xr:uid="{E83E070D-D85B-44F4-B9BB-D99FBE48E330}"/>
    <cellStyle name="40% - Accent1 8 3" xfId="536" xr:uid="{072E6BB5-D20E-4B22-89A0-97781F37BFF6}"/>
    <cellStyle name="40% - Accent1 8 4" xfId="537" xr:uid="{ADB31EAA-756E-41B5-B87A-5C7B29636FC5}"/>
    <cellStyle name="40% - Accent1 8 5" xfId="538" xr:uid="{EF7F344D-E009-4E35-8A12-5143754B4B49}"/>
    <cellStyle name="40% - Accent1 8 6" xfId="539" xr:uid="{6AC2680A-2AE8-4B79-B1C5-B2565C878FDD}"/>
    <cellStyle name="40% - Accent1 8 7" xfId="540" xr:uid="{58379361-7FB3-4382-884F-6ADE39E36888}"/>
    <cellStyle name="40% - Accent1 8 8" xfId="2539" xr:uid="{198B89AA-0893-444C-A07A-97A7B02EA046}"/>
    <cellStyle name="40% - Accent1 8 9" xfId="2540" xr:uid="{CC94999E-672E-4CC7-BD27-D800E904D490}"/>
    <cellStyle name="40% - Accent1 8_ContasExternas" xfId="2541" xr:uid="{20E83F47-6D15-423B-A08A-E7078AA91C71}"/>
    <cellStyle name="40% - Accent1 9" xfId="2542" xr:uid="{8C18847C-E6AC-4E29-A07C-BBFB90BAA9D4}"/>
    <cellStyle name="40% - Accent2 10" xfId="2543" xr:uid="{1AE05EF3-761B-4C54-BE40-6DF81E4666E0}"/>
    <cellStyle name="40% - Accent2 2" xfId="541" xr:uid="{27956989-3746-473B-A9E2-82E6BC3559CB}"/>
    <cellStyle name="40% - Accent2 2 10" xfId="2544" xr:uid="{D612394C-D58F-4E75-92D4-0DACC5886AE3}"/>
    <cellStyle name="40% - Accent2 2 11" xfId="2545" xr:uid="{FACC1836-2A52-4401-874D-419A92117970}"/>
    <cellStyle name="40% - Accent2 2 12" xfId="2546" xr:uid="{7197FD36-0658-4C69-9968-F6E55BD081BB}"/>
    <cellStyle name="40% - Accent2 2 2" xfId="542" xr:uid="{8288338B-4236-42D1-89F7-9F381D0E6714}"/>
    <cellStyle name="40% - Accent2 2 3" xfId="543" xr:uid="{54E21C3A-D519-4BE1-BDE8-8CE309FFC91B}"/>
    <cellStyle name="40% - Accent2 2 4" xfId="544" xr:uid="{ABFD5853-C536-40CF-988B-E3DF9C465A49}"/>
    <cellStyle name="40% - Accent2 2 5" xfId="545" xr:uid="{EF90C32B-091F-443B-A569-68EF2C94FC53}"/>
    <cellStyle name="40% - Accent2 2 6" xfId="546" xr:uid="{1FA4611C-E2C2-4129-AA4B-B097F693B06F}"/>
    <cellStyle name="40% - Accent2 2 7" xfId="547" xr:uid="{1741DC2D-1D74-4805-906B-F791FC01D458}"/>
    <cellStyle name="40% - Accent2 2 8" xfId="2547" xr:uid="{6B31C330-67DB-4952-BBB4-5CC815C54EDD}"/>
    <cellStyle name="40% - Accent2 2 9" xfId="2548" xr:uid="{568DF0F7-E272-4D95-BD3B-991C1E417BBE}"/>
    <cellStyle name="40% - Accent2 2_ContasExternas" xfId="2549" xr:uid="{8B3AECD3-A683-490D-918E-F1F46E826D50}"/>
    <cellStyle name="40% - Accent2 3" xfId="548" xr:uid="{62B1364B-3797-40EE-895B-3B2718A3BE34}"/>
    <cellStyle name="40% - Accent2 3 10" xfId="2550" xr:uid="{CD172C52-EFFB-4F66-849A-1458EA948A57}"/>
    <cellStyle name="40% - Accent2 3 11" xfId="2551" xr:uid="{6E4163E4-5E69-4161-A5C4-E64C021F8715}"/>
    <cellStyle name="40% - Accent2 3 12" xfId="2552" xr:uid="{7A7CEBA2-0FC2-4865-9E8F-CFCCBAECBABA}"/>
    <cellStyle name="40% - Accent2 3 2" xfId="549" xr:uid="{C279EB28-5416-4D0D-81A2-0EA9AC42B4D1}"/>
    <cellStyle name="40% - Accent2 3 3" xfId="550" xr:uid="{06901A5B-792B-4AB5-8803-A0BDA26D6FDE}"/>
    <cellStyle name="40% - Accent2 3 4" xfId="551" xr:uid="{B98F7C7D-9AF8-4003-8C6F-21E7C3F6E8B1}"/>
    <cellStyle name="40% - Accent2 3 5" xfId="552" xr:uid="{31E636E3-C14C-4607-9678-F3E0572EF89F}"/>
    <cellStyle name="40% - Accent2 3 6" xfId="553" xr:uid="{F5750409-96F8-405C-899F-3D21DFFEF149}"/>
    <cellStyle name="40% - Accent2 3 7" xfId="554" xr:uid="{0BF7080B-D803-4AF0-9B2D-0C7D5CE95B75}"/>
    <cellStyle name="40% - Accent2 3 8" xfId="2553" xr:uid="{E4F802B9-7F50-4B5D-A5B9-7E26432B8864}"/>
    <cellStyle name="40% - Accent2 3 9" xfId="2554" xr:uid="{8AFFE7C8-1D9D-4AF9-A090-9F995E469331}"/>
    <cellStyle name="40% - Accent2 3_ContasExternas" xfId="2555" xr:uid="{5AB811DC-5261-4266-9D40-0FAE517FAE28}"/>
    <cellStyle name="40% - Accent2 4" xfId="555" xr:uid="{CFDCD594-3248-42C0-BAAF-A966327CD007}"/>
    <cellStyle name="40% - Accent2 4 10" xfId="2556" xr:uid="{FA4B4A41-2480-4956-B3AF-B24B5C653785}"/>
    <cellStyle name="40% - Accent2 4 11" xfId="2557" xr:uid="{B1188AAE-B8C8-423D-96AE-246B9597D468}"/>
    <cellStyle name="40% - Accent2 4 12" xfId="2558" xr:uid="{337C6FD5-2CAB-4809-BCD1-DDB86DC00CB1}"/>
    <cellStyle name="40% - Accent2 4 2" xfId="556" xr:uid="{754B4AFE-88E0-4047-AAC6-A4D41687E254}"/>
    <cellStyle name="40% - Accent2 4 3" xfId="557" xr:uid="{FCBAD836-BDDD-46AD-B554-040F5D6DBAAB}"/>
    <cellStyle name="40% - Accent2 4 4" xfId="558" xr:uid="{0301C35B-8780-433B-8FDA-219ACFD9C1AC}"/>
    <cellStyle name="40% - Accent2 4 5" xfId="559" xr:uid="{A6BA96B8-882C-4935-A69D-04A407AF133B}"/>
    <cellStyle name="40% - Accent2 4 6" xfId="560" xr:uid="{C5A43997-DD3D-48A0-B985-1756E380B30D}"/>
    <cellStyle name="40% - Accent2 4 7" xfId="561" xr:uid="{E7776223-4F06-4EC2-B5C0-ED129107F3C5}"/>
    <cellStyle name="40% - Accent2 4 8" xfId="2559" xr:uid="{893C9D98-18F0-422F-B809-AE614FD9E400}"/>
    <cellStyle name="40% - Accent2 4 9" xfId="2560" xr:uid="{84992334-4227-4FA9-B160-F9A1C194A553}"/>
    <cellStyle name="40% - Accent2 4_ContasExternas" xfId="2561" xr:uid="{5EDF75C1-83CD-415C-AFC1-0151F53E99A6}"/>
    <cellStyle name="40% - Accent2 5" xfId="562" xr:uid="{52F26859-CCDB-4ED1-8B6F-415C08AB1987}"/>
    <cellStyle name="40% - Accent2 5 10" xfId="2562" xr:uid="{5E451905-C269-4C6A-876C-866FF248F71D}"/>
    <cellStyle name="40% - Accent2 5 11" xfId="2563" xr:uid="{E80241A1-E6F8-4823-B72B-DE1C0BB5ADFF}"/>
    <cellStyle name="40% - Accent2 5 12" xfId="2564" xr:uid="{3E2B2A61-62A6-4DFA-A293-4EFDFAB88B34}"/>
    <cellStyle name="40% - Accent2 5 2" xfId="563" xr:uid="{4BD00E48-F0D9-4329-97A4-61A4E8812512}"/>
    <cellStyle name="40% - Accent2 5 3" xfId="564" xr:uid="{61D26A09-9B5A-4559-AD4B-EC4EB8FAAA17}"/>
    <cellStyle name="40% - Accent2 5 4" xfId="565" xr:uid="{7F5BC16A-56E0-4980-87CA-F89F79689D63}"/>
    <cellStyle name="40% - Accent2 5 5" xfId="566" xr:uid="{D3D443F7-E821-48A8-94F3-13C028B718B5}"/>
    <cellStyle name="40% - Accent2 5 6" xfId="567" xr:uid="{CEEF03DB-A8C7-4AC8-B95D-D4B12E3A5C6E}"/>
    <cellStyle name="40% - Accent2 5 7" xfId="568" xr:uid="{71D09F0D-CF1F-4B43-ADD7-E9AC22D0D065}"/>
    <cellStyle name="40% - Accent2 5 8" xfId="2565" xr:uid="{EC1B8F02-A258-437B-BD19-5C39DDB968CC}"/>
    <cellStyle name="40% - Accent2 5 9" xfId="2566" xr:uid="{4ADA05FF-46EA-49BD-93A6-DB42A7A9079D}"/>
    <cellStyle name="40% - Accent2 5_ContasExternas" xfId="2567" xr:uid="{B6A252E6-1903-4D25-B94D-9DF707362AF5}"/>
    <cellStyle name="40% - Accent2 6" xfId="2568" xr:uid="{3C5B9610-5F4F-4563-BE72-7866E722DC2D}"/>
    <cellStyle name="40% - Accent2 6 2" xfId="2569" xr:uid="{201FD314-99B5-4B6A-A658-A3CFE3709B1B}"/>
    <cellStyle name="40% - Accent2 6 3" xfId="2570" xr:uid="{76AA5238-1886-4A44-B8A2-4A3F4404B977}"/>
    <cellStyle name="40% - Accent2 6 4" xfId="2571" xr:uid="{1BF07603-5979-4108-AA76-5764A606829B}"/>
    <cellStyle name="40% - Accent2 6_ContasExternas" xfId="2572" xr:uid="{2C8252EC-7DF3-44CA-8858-55AA641BF165}"/>
    <cellStyle name="40% - Accent2 7" xfId="2573" xr:uid="{D3BD6753-0A9B-45E0-8451-9C3F08180464}"/>
    <cellStyle name="40% - Accent2 8" xfId="2574" xr:uid="{E50525DD-7F22-4BA1-96F2-773CCB343A55}"/>
    <cellStyle name="40% - Accent2 9" xfId="2575" xr:uid="{CC8C36C8-3D41-4FD6-A35E-06C214462B2A}"/>
    <cellStyle name="40% - Accent3 2" xfId="569" xr:uid="{DDBBB752-58CB-4D83-A846-65651CE14CBD}"/>
    <cellStyle name="40% - Accent3 2 10" xfId="2576" xr:uid="{61DF3EA1-419A-461A-9D7B-0B0500D87853}"/>
    <cellStyle name="40% - Accent3 2 11" xfId="2577" xr:uid="{D0E10A1F-F8A4-44A4-AA09-2781D044D8BB}"/>
    <cellStyle name="40% - Accent3 2 12" xfId="2578" xr:uid="{EC1C48A9-7921-4B73-B2AB-1A1D78DA157E}"/>
    <cellStyle name="40% - Accent3 2 2" xfId="570" xr:uid="{40EB0942-B0D9-48F2-A784-F3CA68AB3864}"/>
    <cellStyle name="40% - Accent3 2 3" xfId="571" xr:uid="{BD175F82-2222-40C3-B95B-1A848AF4F3C8}"/>
    <cellStyle name="40% - Accent3 2 4" xfId="572" xr:uid="{D8864136-5B3F-4671-A3C5-B8127569FB80}"/>
    <cellStyle name="40% - Accent3 2 5" xfId="573" xr:uid="{77E0851D-B44C-4BB7-B285-5B6A3FECDA53}"/>
    <cellStyle name="40% - Accent3 2 6" xfId="574" xr:uid="{8CBD20D0-2511-4091-AB4C-7C87B50F5C21}"/>
    <cellStyle name="40% - Accent3 2 7" xfId="575" xr:uid="{9DA51BAF-F68D-4DF8-B500-21CC6B6DA546}"/>
    <cellStyle name="40% - Accent3 2 8" xfId="2579" xr:uid="{7FD0493B-D1EB-45BD-9CD5-C3EEAD80D5FB}"/>
    <cellStyle name="40% - Accent3 2 9" xfId="2580" xr:uid="{2888AAA8-5521-4F7B-9B02-75C21437A3E8}"/>
    <cellStyle name="40% - Accent3 2_ContasExternas" xfId="2581" xr:uid="{F3A2817C-5B9F-416D-A13A-3C011BB86F5E}"/>
    <cellStyle name="40% - Accent3 3" xfId="576" xr:uid="{B084B044-9F62-49B0-8E19-2F06E60F5D9F}"/>
    <cellStyle name="40% - Accent3 3 10" xfId="2582" xr:uid="{A4BDCA2A-EDE3-4F55-8A34-BF1073412997}"/>
    <cellStyle name="40% - Accent3 3 11" xfId="2583" xr:uid="{66062667-E026-4EE2-90E8-F5D065D8677B}"/>
    <cellStyle name="40% - Accent3 3 12" xfId="2584" xr:uid="{189F20C1-3CC7-48B6-B5BB-6A047A0051B7}"/>
    <cellStyle name="40% - Accent3 3 2" xfId="577" xr:uid="{283724FE-B32B-4CE9-9C89-DC172532288E}"/>
    <cellStyle name="40% - Accent3 3 3" xfId="578" xr:uid="{494945F7-4970-40C7-A50D-57E5705417A2}"/>
    <cellStyle name="40% - Accent3 3 4" xfId="579" xr:uid="{D6F1AE3C-9B41-4B41-A2B2-61BDA0807FB6}"/>
    <cellStyle name="40% - Accent3 3 5" xfId="580" xr:uid="{BAC3D860-4E0E-4A05-A4C4-E192CB2B6EF9}"/>
    <cellStyle name="40% - Accent3 3 6" xfId="581" xr:uid="{12FD252C-0397-4283-9C44-1497CBB342F7}"/>
    <cellStyle name="40% - Accent3 3 7" xfId="582" xr:uid="{8E0BF9D3-259B-41CA-A7A1-D180D6D22091}"/>
    <cellStyle name="40% - Accent3 3 8" xfId="2585" xr:uid="{64B6FBEC-5D9D-4509-861E-535F590287C7}"/>
    <cellStyle name="40% - Accent3 3 9" xfId="2586" xr:uid="{48CB2D0F-A3D2-4F75-AC3F-0228F99F4DBC}"/>
    <cellStyle name="40% - Accent3 3_ContasExternas" xfId="2587" xr:uid="{FB0270DF-621A-406E-9006-30DCF5B9AD73}"/>
    <cellStyle name="40% - Accent3 4" xfId="583" xr:uid="{A0F5AAFB-8579-4E82-8047-8BC6D424B20A}"/>
    <cellStyle name="40% - Accent3 4 10" xfId="2588" xr:uid="{B7A25A81-B16E-4E1D-BBAC-70F35F7F3639}"/>
    <cellStyle name="40% - Accent3 4 11" xfId="2589" xr:uid="{A0E9C004-FF1D-40ED-A83B-9734894DE741}"/>
    <cellStyle name="40% - Accent3 4 12" xfId="2590" xr:uid="{5541318F-22F1-48C5-A546-02D6B8F6EA7E}"/>
    <cellStyle name="40% - Accent3 4 2" xfId="584" xr:uid="{B9B835EB-F098-4AE7-8274-434B30C0D595}"/>
    <cellStyle name="40% - Accent3 4 3" xfId="585" xr:uid="{5A25CF30-9A1C-4529-833A-4A4C618EC650}"/>
    <cellStyle name="40% - Accent3 4 4" xfId="586" xr:uid="{A339B0FF-7DFF-4E5B-900E-557F95FCB454}"/>
    <cellStyle name="40% - Accent3 4 5" xfId="587" xr:uid="{E1BAA343-3EED-42A3-864B-792430B23D8B}"/>
    <cellStyle name="40% - Accent3 4 6" xfId="588" xr:uid="{96C8D09F-D136-4FD3-938E-7BC49B231CD0}"/>
    <cellStyle name="40% - Accent3 4 7" xfId="589" xr:uid="{0A6F7677-0C58-4B2D-97D0-DBD7C03CEF29}"/>
    <cellStyle name="40% - Accent3 4 8" xfId="2591" xr:uid="{EE622BF4-E3AE-4C81-9D63-3FD0A2E17DF7}"/>
    <cellStyle name="40% - Accent3 4 9" xfId="2592" xr:uid="{C6129061-D5CD-4A98-A6F2-C7C0757EECE4}"/>
    <cellStyle name="40% - Accent3 4_ContasExternas" xfId="2593" xr:uid="{52CE9BA5-F08E-4733-9A7A-52EF960F2BE3}"/>
    <cellStyle name="40% - Accent3 5" xfId="590" xr:uid="{DC857899-4AE5-4465-9E60-9EC5AA540673}"/>
    <cellStyle name="40% - Accent3 5 10" xfId="2594" xr:uid="{D98115E2-84E8-496F-8200-30C1BBB8CDF1}"/>
    <cellStyle name="40% - Accent3 5 11" xfId="2595" xr:uid="{BEAF2D12-F6BF-4C65-B4E0-41957B0620C2}"/>
    <cellStyle name="40% - Accent3 5 12" xfId="2596" xr:uid="{496DCA77-0EC5-4D99-8FDD-C4D14EE3FEAF}"/>
    <cellStyle name="40% - Accent3 5 2" xfId="591" xr:uid="{B5F51584-EEE3-4F34-A32C-D366B37D4170}"/>
    <cellStyle name="40% - Accent3 5 3" xfId="592" xr:uid="{76053EB3-266D-4F86-918A-240404389884}"/>
    <cellStyle name="40% - Accent3 5 4" xfId="593" xr:uid="{B221C3A2-2C3C-4BED-A2AF-432B7A1B920D}"/>
    <cellStyle name="40% - Accent3 5 5" xfId="594" xr:uid="{33543813-8AD4-4EE5-9178-E374F0700567}"/>
    <cellStyle name="40% - Accent3 5 6" xfId="595" xr:uid="{3110EF93-1FDF-4D6D-BF0A-9038603AA578}"/>
    <cellStyle name="40% - Accent3 5 7" xfId="596" xr:uid="{E98F354E-90ED-4B25-B94E-5793BCB2A88D}"/>
    <cellStyle name="40% - Accent3 5 8" xfId="2597" xr:uid="{E55B8395-339A-4D05-9C24-340ACBDC402A}"/>
    <cellStyle name="40% - Accent3 5 9" xfId="2598" xr:uid="{9BB8C1D9-A624-47CA-86EF-C9211C17D6ED}"/>
    <cellStyle name="40% - Accent3 5_ContasExternas" xfId="2599" xr:uid="{207A90C9-F8DB-4582-BE65-0A4832D85509}"/>
    <cellStyle name="40% - Accent3 6" xfId="597" xr:uid="{4B9328FD-2DD1-43F3-B047-5C62A00BA8F5}"/>
    <cellStyle name="40% - Accent3 6 10" xfId="2600" xr:uid="{5CD7A54A-11E6-4E7F-9728-244037038F6D}"/>
    <cellStyle name="40% - Accent3 6 11" xfId="2601" xr:uid="{DEACEBC3-2D00-4F89-9883-C96A09B15528}"/>
    <cellStyle name="40% - Accent3 6 12" xfId="2602" xr:uid="{36FC5371-16DA-4C73-8965-FB1244C3D79C}"/>
    <cellStyle name="40% - Accent3 6 2" xfId="598" xr:uid="{7D82C161-769C-4660-8341-A4BB8B9AB87D}"/>
    <cellStyle name="40% - Accent3 6 3" xfId="599" xr:uid="{40BD9ADD-D03A-4B8F-A815-441B58CB6C49}"/>
    <cellStyle name="40% - Accent3 6 4" xfId="600" xr:uid="{87C03C64-C301-494F-9C76-C482D6036B50}"/>
    <cellStyle name="40% - Accent3 6 5" xfId="601" xr:uid="{2A7BBEB9-B3A8-4B7E-97AF-97C58F1F47D1}"/>
    <cellStyle name="40% - Accent3 6 6" xfId="602" xr:uid="{B2062114-C496-43B9-86F0-AD7A0726B361}"/>
    <cellStyle name="40% - Accent3 6 7" xfId="603" xr:uid="{0C158D6C-5F9B-4FB0-9B46-F765C885C741}"/>
    <cellStyle name="40% - Accent3 6 8" xfId="2603" xr:uid="{0C1D4FA9-62BA-435B-94AF-636B65459314}"/>
    <cellStyle name="40% - Accent3 6 9" xfId="2604" xr:uid="{F84F5F38-D31A-4DE0-8977-6FA99FB8C4A9}"/>
    <cellStyle name="40% - Accent3 6_ContasExternas" xfId="2605" xr:uid="{5214CA6E-9870-45A3-9FD9-F208B8D84D2E}"/>
    <cellStyle name="40% - Accent3 7" xfId="604" xr:uid="{AAE30116-62C6-41EF-A31A-848484D6B68D}"/>
    <cellStyle name="40% - Accent3 7 10" xfId="2606" xr:uid="{8428AAD2-3D50-48F9-8745-FD8D72E9E0BA}"/>
    <cellStyle name="40% - Accent3 7 11" xfId="2607" xr:uid="{455F4BE6-129E-42AC-A766-CAE710C51318}"/>
    <cellStyle name="40% - Accent3 7 12" xfId="2608" xr:uid="{EA402407-DE82-4498-ADC5-632593E8999A}"/>
    <cellStyle name="40% - Accent3 7 2" xfId="605" xr:uid="{BF01708B-1427-4A25-8BB0-5F9EA7C8656E}"/>
    <cellStyle name="40% - Accent3 7 3" xfId="606" xr:uid="{DB37BB6C-9013-4214-9314-528A9C47E6F5}"/>
    <cellStyle name="40% - Accent3 7 4" xfId="607" xr:uid="{A44A9CE2-D3EC-4B2F-8531-149455C91785}"/>
    <cellStyle name="40% - Accent3 7 5" xfId="608" xr:uid="{6A0C0E67-2183-4760-9132-BD731798C516}"/>
    <cellStyle name="40% - Accent3 7 6" xfId="609" xr:uid="{62A02E8C-8B2D-4ED0-9463-6644FEB650B0}"/>
    <cellStyle name="40% - Accent3 7 7" xfId="610" xr:uid="{49B1DC1A-4C10-47CA-BFD6-267D9190CC1F}"/>
    <cellStyle name="40% - Accent3 7 8" xfId="2609" xr:uid="{E9AE7E9E-A2AF-4B94-8AF4-A08A6DC56897}"/>
    <cellStyle name="40% - Accent3 7 9" xfId="2610" xr:uid="{AB3C1366-38D1-43C2-A39C-D8BCCA9EB92A}"/>
    <cellStyle name="40% - Accent3 7_ContasExternas" xfId="2611" xr:uid="{2648DED5-0F2A-4B1A-AA18-A0D6CFE4B0ED}"/>
    <cellStyle name="40% - Accent3 8" xfId="611" xr:uid="{EC688732-718D-4E65-84FD-04B0E04E6CC6}"/>
    <cellStyle name="40% - Accent3 8 10" xfId="2612" xr:uid="{A708AB40-5961-4297-BF98-EA9CC6048526}"/>
    <cellStyle name="40% - Accent3 8 11" xfId="2613" xr:uid="{19496E7F-D5AA-4550-8155-413C66F66586}"/>
    <cellStyle name="40% - Accent3 8 12" xfId="2614" xr:uid="{E93267BD-A60A-469C-8CA0-32755114B240}"/>
    <cellStyle name="40% - Accent3 8 2" xfId="612" xr:uid="{05FD1C3F-DD53-45BA-BFC6-4A975B435125}"/>
    <cellStyle name="40% - Accent3 8 3" xfId="613" xr:uid="{4DEC6477-C39D-47B2-BF43-22A1EC4C7015}"/>
    <cellStyle name="40% - Accent3 8 4" xfId="614" xr:uid="{BC4A77EC-283E-4D0E-8170-AD84884890CE}"/>
    <cellStyle name="40% - Accent3 8 5" xfId="615" xr:uid="{A2ACAAFD-7277-40FF-A917-41F52F481AC3}"/>
    <cellStyle name="40% - Accent3 8 6" xfId="616" xr:uid="{98AA5CA2-F69D-4262-8268-81F175BCA7DA}"/>
    <cellStyle name="40% - Accent3 8 7" xfId="617" xr:uid="{2FFDEF8E-E507-4E88-B1E1-165133BBA0FA}"/>
    <cellStyle name="40% - Accent3 8 8" xfId="2615" xr:uid="{5F286BB4-E921-491F-BAEA-2545FA6EE893}"/>
    <cellStyle name="40% - Accent3 8 9" xfId="2616" xr:uid="{DAF28A05-71B5-4050-9CBE-3E35169A5815}"/>
    <cellStyle name="40% - Accent3 8_ContasExternas" xfId="2617" xr:uid="{52D885ED-EA4B-4A84-86FD-B34D4A920C76}"/>
    <cellStyle name="40% - Accent3 9" xfId="2618" xr:uid="{6DFE33BF-C713-4630-88DA-7059DAEBFF25}"/>
    <cellStyle name="40% - Accent4 2" xfId="618" xr:uid="{FF5C62DD-262E-4A45-9703-FD834F2F4B21}"/>
    <cellStyle name="40% - Accent4 2 10" xfId="2619" xr:uid="{1C91FDC0-A400-4E72-A6FD-DBC1DF688089}"/>
    <cellStyle name="40% - Accent4 2 11" xfId="2620" xr:uid="{FAC6753F-F704-4691-B0AF-71B97A494937}"/>
    <cellStyle name="40% - Accent4 2 12" xfId="2621" xr:uid="{93A985F2-44F6-479A-B0AA-920D58D844EB}"/>
    <cellStyle name="40% - Accent4 2 2" xfId="619" xr:uid="{51F108F7-6A38-4E02-910B-0D3B44DD4199}"/>
    <cellStyle name="40% - Accent4 2 3" xfId="620" xr:uid="{0EF6F79D-5527-41A3-BBE1-44BCFD9C0EE7}"/>
    <cellStyle name="40% - Accent4 2 4" xfId="621" xr:uid="{126FC1EE-E0E1-4F47-9127-0773FED86058}"/>
    <cellStyle name="40% - Accent4 2 5" xfId="622" xr:uid="{A0689007-BC4B-47AE-A8FD-B4BF30742713}"/>
    <cellStyle name="40% - Accent4 2 6" xfId="623" xr:uid="{425E50C8-7978-4E34-A4F4-6C81B1E84B97}"/>
    <cellStyle name="40% - Accent4 2 7" xfId="624" xr:uid="{ECA1A302-97E4-4D54-8EEB-F65398E09A4A}"/>
    <cellStyle name="40% - Accent4 2 8" xfId="2622" xr:uid="{AFCAED2D-1142-4064-BFAE-BD3C181A357D}"/>
    <cellStyle name="40% - Accent4 2 9" xfId="2623" xr:uid="{96B07B07-5AAD-4916-90CA-379F4EEACDCC}"/>
    <cellStyle name="40% - Accent4 2_ContasExternas" xfId="2624" xr:uid="{0AB9F2CD-31B5-4CB1-9EF3-A33BB1C5C364}"/>
    <cellStyle name="40% - Accent4 3" xfId="625" xr:uid="{DA0D09D1-BEDC-4933-B385-AAF98C110EEB}"/>
    <cellStyle name="40% - Accent4 3 10" xfId="2625" xr:uid="{12CFCD48-F200-4E56-B78C-58BCDEB4A56E}"/>
    <cellStyle name="40% - Accent4 3 11" xfId="2626" xr:uid="{62C7EA69-221B-4A5F-B065-54B34786BA9C}"/>
    <cellStyle name="40% - Accent4 3 12" xfId="2627" xr:uid="{19F0ED2D-A36A-4AD3-B92B-30B13826B5C6}"/>
    <cellStyle name="40% - Accent4 3 2" xfId="626" xr:uid="{6324A8ED-D8A3-49BE-BAF6-FFD58E6ADAE9}"/>
    <cellStyle name="40% - Accent4 3 3" xfId="627" xr:uid="{BFC3377E-F92E-4F94-A42F-3501184BC3B9}"/>
    <cellStyle name="40% - Accent4 3 4" xfId="628" xr:uid="{2943D226-C81C-4CA1-BFB3-9C512893B875}"/>
    <cellStyle name="40% - Accent4 3 5" xfId="629" xr:uid="{81D174AF-BA81-4DBF-AC0B-24D7ED85AD0F}"/>
    <cellStyle name="40% - Accent4 3 6" xfId="630" xr:uid="{61C1EE58-7152-4A5C-A9B1-EC0EA05AB469}"/>
    <cellStyle name="40% - Accent4 3 7" xfId="631" xr:uid="{706ACC7F-3333-4380-B243-935DCE3D1098}"/>
    <cellStyle name="40% - Accent4 3 8" xfId="2628" xr:uid="{83EE0A2F-B945-4BF0-AA48-F290444A9F54}"/>
    <cellStyle name="40% - Accent4 3 9" xfId="2629" xr:uid="{A8ED866B-C294-4766-A11C-70FE6F24A3ED}"/>
    <cellStyle name="40% - Accent4 3_ContasExternas" xfId="2630" xr:uid="{35874BC9-3E46-4102-9C8E-C0849AB5A5EF}"/>
    <cellStyle name="40% - Accent4 4" xfId="632" xr:uid="{D91F5147-5BA5-4472-A924-25C42FCC91AA}"/>
    <cellStyle name="40% - Accent4 4 10" xfId="2631" xr:uid="{B8B7BF49-6C2B-4653-9D56-7C8995953E8C}"/>
    <cellStyle name="40% - Accent4 4 11" xfId="2632" xr:uid="{5A028135-0AF4-45D8-BC28-46C3187970D3}"/>
    <cellStyle name="40% - Accent4 4 12" xfId="2633" xr:uid="{6891180D-AAF1-4AAA-90A9-E89BDDA90059}"/>
    <cellStyle name="40% - Accent4 4 2" xfId="633" xr:uid="{6820A640-546B-4FC7-AA14-80162B4ABCD2}"/>
    <cellStyle name="40% - Accent4 4 3" xfId="634" xr:uid="{D2A63F7A-EDA3-45F2-9337-6D66C8CC0827}"/>
    <cellStyle name="40% - Accent4 4 4" xfId="635" xr:uid="{529A046E-26A5-4993-AA42-36D5AC538E98}"/>
    <cellStyle name="40% - Accent4 4 5" xfId="636" xr:uid="{E0B45A8C-C0FB-4FE4-A6A4-1122455D3086}"/>
    <cellStyle name="40% - Accent4 4 6" xfId="637" xr:uid="{893EE1AE-9F4E-4B81-BC0B-788B751076D2}"/>
    <cellStyle name="40% - Accent4 4 7" xfId="638" xr:uid="{63DC5258-1F53-4296-9EC0-E7CBB50041B0}"/>
    <cellStyle name="40% - Accent4 4 8" xfId="2634" xr:uid="{59DB143C-397F-4648-9BB9-BD804F553ECE}"/>
    <cellStyle name="40% - Accent4 4 9" xfId="2635" xr:uid="{0EE16C34-EE46-467C-B1D6-374DE39301EB}"/>
    <cellStyle name="40% - Accent4 4_ContasExternas" xfId="2636" xr:uid="{873467C4-B0CD-45C1-B0D8-382EE3C73248}"/>
    <cellStyle name="40% - Accent4 5" xfId="639" xr:uid="{687D603A-EEB8-4718-875E-1FABE7FF3EDF}"/>
    <cellStyle name="40% - Accent4 5 10" xfId="2637" xr:uid="{EB8465C2-F193-4242-A16B-5CB548189151}"/>
    <cellStyle name="40% - Accent4 5 11" xfId="2638" xr:uid="{6B502E84-3187-4193-8C37-7C5C1B75BA1B}"/>
    <cellStyle name="40% - Accent4 5 12" xfId="2639" xr:uid="{ADE7A524-9459-4186-BFD8-C9A110C23C70}"/>
    <cellStyle name="40% - Accent4 5 2" xfId="640" xr:uid="{19898972-DC7F-4D34-8D3E-1C0B68223744}"/>
    <cellStyle name="40% - Accent4 5 3" xfId="641" xr:uid="{23935713-CB37-42AE-9500-A022EB6E6D51}"/>
    <cellStyle name="40% - Accent4 5 4" xfId="642" xr:uid="{90298035-3805-4B40-8E8C-08885EFD9D28}"/>
    <cellStyle name="40% - Accent4 5 5" xfId="643" xr:uid="{A35334F4-DC37-4286-9E80-0DAD9D70124E}"/>
    <cellStyle name="40% - Accent4 5 6" xfId="644" xr:uid="{D55E119D-C6A6-4AF1-A44D-49F057E5982E}"/>
    <cellStyle name="40% - Accent4 5 7" xfId="645" xr:uid="{A7003F17-D79C-4293-8B07-9DD1E17C9A8F}"/>
    <cellStyle name="40% - Accent4 5 8" xfId="2640" xr:uid="{DD7A5AE9-688A-430B-99E6-8F4A151EE35B}"/>
    <cellStyle name="40% - Accent4 5 9" xfId="2641" xr:uid="{9C81B245-08EF-4042-9E7F-DA6947568822}"/>
    <cellStyle name="40% - Accent4 5_ContasExternas" xfId="2642" xr:uid="{75152073-08FB-4E82-84EC-8038DDD5B117}"/>
    <cellStyle name="40% - Accent4 6" xfId="646" xr:uid="{2A946A7D-BC8D-4921-B64F-D3F7BA77376C}"/>
    <cellStyle name="40% - Accent4 6 10" xfId="2643" xr:uid="{5ED78A04-B3F8-4356-9A4F-2993AF335C90}"/>
    <cellStyle name="40% - Accent4 6 11" xfId="2644" xr:uid="{87D9790B-9198-44E9-B6F0-A540A82DB27B}"/>
    <cellStyle name="40% - Accent4 6 12" xfId="2645" xr:uid="{EF2B59E3-7282-487A-8755-F692B7FC735F}"/>
    <cellStyle name="40% - Accent4 6 2" xfId="647" xr:uid="{435094E8-F6C8-4115-ABF5-8F00423C8456}"/>
    <cellStyle name="40% - Accent4 6 3" xfId="648" xr:uid="{0DEBD0CC-34C9-46A9-825F-AF01838F8FD9}"/>
    <cellStyle name="40% - Accent4 6 4" xfId="649" xr:uid="{EBED04CC-139E-4A6C-BEBC-A4BB0C8B325E}"/>
    <cellStyle name="40% - Accent4 6 5" xfId="650" xr:uid="{795273BB-63D9-44DE-B105-71024C03EE43}"/>
    <cellStyle name="40% - Accent4 6 6" xfId="651" xr:uid="{BCDC5BDB-63F9-44B4-8F8C-75D74EDD5AC5}"/>
    <cellStyle name="40% - Accent4 6 7" xfId="652" xr:uid="{A8B9F239-F05C-4B01-B848-13AA029BA475}"/>
    <cellStyle name="40% - Accent4 6 8" xfId="2646" xr:uid="{D0FCB84E-9270-48CF-9139-6E8222F401B3}"/>
    <cellStyle name="40% - Accent4 6 9" xfId="2647" xr:uid="{3CABBA10-FBB0-4CB0-91BF-1AC678963A3C}"/>
    <cellStyle name="40% - Accent4 6_ContasExternas" xfId="2648" xr:uid="{00C7B635-10C4-4D55-A82A-141676029298}"/>
    <cellStyle name="40% - Accent4 7" xfId="653" xr:uid="{12228C62-0AF2-4B3C-A8FB-CA1CFC65A134}"/>
    <cellStyle name="40% - Accent4 7 10" xfId="2649" xr:uid="{B333CD66-D85C-4A5D-BDC1-53EF67D0D635}"/>
    <cellStyle name="40% - Accent4 7 11" xfId="2650" xr:uid="{8038205A-0FA0-4722-89A7-A727D1C59CF3}"/>
    <cellStyle name="40% - Accent4 7 12" xfId="2651" xr:uid="{D85B2CEB-36C3-4BBE-8DDB-43743A5681FA}"/>
    <cellStyle name="40% - Accent4 7 2" xfId="654" xr:uid="{3DCAE75B-50BA-4937-AE8F-967FF1CBCE91}"/>
    <cellStyle name="40% - Accent4 7 3" xfId="655" xr:uid="{254BE2C4-2B78-4C7E-B525-C8B7218A986E}"/>
    <cellStyle name="40% - Accent4 7 4" xfId="656" xr:uid="{5A025D16-F3AA-4EA2-8DDF-C3BAD75B03BA}"/>
    <cellStyle name="40% - Accent4 7 5" xfId="657" xr:uid="{22C51C1C-91DC-4C7E-9EB8-3F9CDBBE7C5E}"/>
    <cellStyle name="40% - Accent4 7 6" xfId="658" xr:uid="{05BA3D48-EA65-4421-A60D-C7632D35ECEE}"/>
    <cellStyle name="40% - Accent4 7 7" xfId="659" xr:uid="{91540FCA-6C48-4FB7-8BD3-2E7120057231}"/>
    <cellStyle name="40% - Accent4 7 8" xfId="2652" xr:uid="{3BB84F58-A814-48C8-AD38-45542711EF69}"/>
    <cellStyle name="40% - Accent4 7 9" xfId="2653" xr:uid="{37BCE8A8-078C-4CDE-B2C8-A2E61355E375}"/>
    <cellStyle name="40% - Accent4 7_ContasExternas" xfId="2654" xr:uid="{C7F62C85-623A-4757-A849-A20744A56C07}"/>
    <cellStyle name="40% - Accent4 8" xfId="660" xr:uid="{BBF36749-ABD8-4813-8A80-2F2BA3210A3C}"/>
    <cellStyle name="40% - Accent4 8 10" xfId="2655" xr:uid="{9A18048B-C36C-4DB4-9EA8-6F2632B09B5C}"/>
    <cellStyle name="40% - Accent4 8 11" xfId="2656" xr:uid="{2ED68E4C-BCCC-4BA2-8556-7B53059A118F}"/>
    <cellStyle name="40% - Accent4 8 12" xfId="2657" xr:uid="{589F77F0-22DF-4C10-9719-FA5FE452F171}"/>
    <cellStyle name="40% - Accent4 8 2" xfId="661" xr:uid="{96EE9C68-2835-4960-BC85-56D07A72DD23}"/>
    <cellStyle name="40% - Accent4 8 3" xfId="662" xr:uid="{E9FD46E0-F4D8-4175-87CE-09E5A93A5722}"/>
    <cellStyle name="40% - Accent4 8 4" xfId="663" xr:uid="{6B035926-5ECF-4F79-9FCC-C5DDABEDF83B}"/>
    <cellStyle name="40% - Accent4 8 5" xfId="664" xr:uid="{0E11BF3F-C6C3-443E-9A04-05A42858F75A}"/>
    <cellStyle name="40% - Accent4 8 6" xfId="665" xr:uid="{FB4902DB-9666-4803-8479-7A14FD7E4EB5}"/>
    <cellStyle name="40% - Accent4 8 7" xfId="666" xr:uid="{B7E30634-244C-487D-84BA-80D3A87C7E9C}"/>
    <cellStyle name="40% - Accent4 8 8" xfId="2658" xr:uid="{C78366B6-8400-4F21-B0DD-942A3706A1DA}"/>
    <cellStyle name="40% - Accent4 8 9" xfId="2659" xr:uid="{F34D2B6F-35CA-4AD5-9AC3-F5A53CE96556}"/>
    <cellStyle name="40% - Accent4 8_ContasExternas" xfId="2660" xr:uid="{A95D5005-1982-48AE-B11B-1FA9B1B3E67A}"/>
    <cellStyle name="40% - Accent4 9" xfId="2661" xr:uid="{0DD950AB-B87D-4FDD-ABD9-E39CA0204CC8}"/>
    <cellStyle name="40% - Accent5 2" xfId="667" xr:uid="{2B812B72-3CE7-491B-8CDB-0DD33EDDBC6F}"/>
    <cellStyle name="40% - Accent5 2 10" xfId="2662" xr:uid="{ACB87E89-4BCE-4D61-8C82-C8DA670DC702}"/>
    <cellStyle name="40% - Accent5 2 11" xfId="2663" xr:uid="{0F78A336-7F03-4056-BC41-355ADE77F552}"/>
    <cellStyle name="40% - Accent5 2 12" xfId="2664" xr:uid="{D2B64C27-3B48-4326-8EE4-104395E51A62}"/>
    <cellStyle name="40% - Accent5 2 2" xfId="668" xr:uid="{BEFD4E0A-756E-4BD3-991E-BEA9D6C14E2D}"/>
    <cellStyle name="40% - Accent5 2 3" xfId="669" xr:uid="{8159285F-3CF6-43C6-B7BB-487E674E3E11}"/>
    <cellStyle name="40% - Accent5 2 4" xfId="670" xr:uid="{5AA4AF45-7E9D-4B30-8D03-D8A95EE573D6}"/>
    <cellStyle name="40% - Accent5 2 5" xfId="671" xr:uid="{7667A9FC-D9CD-4B35-9124-131655C10E72}"/>
    <cellStyle name="40% - Accent5 2 6" xfId="672" xr:uid="{FF17554F-C36A-4837-8F67-05ED89B795E3}"/>
    <cellStyle name="40% - Accent5 2 7" xfId="673" xr:uid="{53A6D782-9285-43D7-B4D7-AE82536A6DCB}"/>
    <cellStyle name="40% - Accent5 2 8" xfId="2665" xr:uid="{79792180-60CE-478E-B79F-7B6EF5C06659}"/>
    <cellStyle name="40% - Accent5 2 9" xfId="2666" xr:uid="{5D54AD31-8772-4ACA-BAD0-CF546E80D91F}"/>
    <cellStyle name="40% - Accent5 2_ContasExternas" xfId="2667" xr:uid="{8A7D1119-C361-472E-8BE3-45200DED3B44}"/>
    <cellStyle name="40% - Accent5 3" xfId="674" xr:uid="{46F9C58A-ACF9-4EDF-9FAB-ABF7C1ABE43C}"/>
    <cellStyle name="40% - Accent5 3 10" xfId="2668" xr:uid="{7E84FD34-90D4-4FD0-AC3E-C02F4B66AE19}"/>
    <cellStyle name="40% - Accent5 3 11" xfId="2669" xr:uid="{7D2E86DD-6B99-470E-B7D9-3F0A2074C985}"/>
    <cellStyle name="40% - Accent5 3 12" xfId="2670" xr:uid="{932ADA9D-D6B0-46F5-B431-2CA6B45342BA}"/>
    <cellStyle name="40% - Accent5 3 2" xfId="675" xr:uid="{308CF74A-8A97-49EB-B289-D39C4AD8A254}"/>
    <cellStyle name="40% - Accent5 3 3" xfId="676" xr:uid="{D084CEBC-B51A-4D38-890D-FC959A3F3207}"/>
    <cellStyle name="40% - Accent5 3 4" xfId="677" xr:uid="{9D25C6DF-A029-4973-A644-209F6A22561C}"/>
    <cellStyle name="40% - Accent5 3 5" xfId="678" xr:uid="{A5A566D6-4A63-4EC1-A192-4AC62F024DB5}"/>
    <cellStyle name="40% - Accent5 3 6" xfId="679" xr:uid="{E9779E8A-0E19-4C7B-B569-4F0E8F022F00}"/>
    <cellStyle name="40% - Accent5 3 7" xfId="680" xr:uid="{BEAC1138-03DE-41F7-9C5B-540503C80D07}"/>
    <cellStyle name="40% - Accent5 3 8" xfId="2671" xr:uid="{B59803D3-BF0B-40AC-89C1-CCC76A912148}"/>
    <cellStyle name="40% - Accent5 3 9" xfId="2672" xr:uid="{4982D424-B725-4A72-A3FD-49E157B59F55}"/>
    <cellStyle name="40% - Accent5 3_ContasExternas" xfId="2673" xr:uid="{2701C761-DD19-4009-9DDA-6323CBB32A9C}"/>
    <cellStyle name="40% - Accent5 4" xfId="681" xr:uid="{36165EF3-F7CE-4B29-BA76-A3605CC50767}"/>
    <cellStyle name="40% - Accent5 4 10" xfId="2674" xr:uid="{1933171F-1B4E-4E7B-9DD4-0B81D2D9DF54}"/>
    <cellStyle name="40% - Accent5 4 11" xfId="2675" xr:uid="{6E49D7F9-31E5-41EE-A6A9-25570C277189}"/>
    <cellStyle name="40% - Accent5 4 12" xfId="2676" xr:uid="{EE423C68-0525-43F1-A220-50F4EB4BF44C}"/>
    <cellStyle name="40% - Accent5 4 2" xfId="682" xr:uid="{154959AF-E229-49FD-82B6-DFC7D231118F}"/>
    <cellStyle name="40% - Accent5 4 3" xfId="683" xr:uid="{1055BC5B-1FC0-434D-8FCA-43C8B62E53BF}"/>
    <cellStyle name="40% - Accent5 4 4" xfId="684" xr:uid="{A12A1F79-425F-4CBE-9993-616921CEF4C3}"/>
    <cellStyle name="40% - Accent5 4 5" xfId="685" xr:uid="{7050D9BE-4C8F-463E-8391-9630D59901EB}"/>
    <cellStyle name="40% - Accent5 4 6" xfId="686" xr:uid="{9168715E-632F-49A7-826C-124F1BD26C71}"/>
    <cellStyle name="40% - Accent5 4 7" xfId="687" xr:uid="{32B424D5-475B-4998-AD2A-5544F03C2CAB}"/>
    <cellStyle name="40% - Accent5 4 8" xfId="2677" xr:uid="{22B8276C-C067-446D-897B-178FF193A660}"/>
    <cellStyle name="40% - Accent5 4 9" xfId="2678" xr:uid="{E8C74826-0A44-45F7-9678-D343EEB8B652}"/>
    <cellStyle name="40% - Accent5 4_ContasExternas" xfId="2679" xr:uid="{B7E3D9BA-89AD-4572-8096-AF3FA0E52CA3}"/>
    <cellStyle name="40% - Accent5 5" xfId="688" xr:uid="{63825A3E-4C39-4DBB-90A5-2EE01AADB0A3}"/>
    <cellStyle name="40% - Accent5 5 10" xfId="2680" xr:uid="{4858C7A6-D174-4DB7-AD7A-055DFD10ABF6}"/>
    <cellStyle name="40% - Accent5 5 11" xfId="2681" xr:uid="{DFFD80E3-C7FF-4C8B-AF44-148EE4627D12}"/>
    <cellStyle name="40% - Accent5 5 12" xfId="2682" xr:uid="{1ED0C0FA-B935-4D09-9BFE-25C6EBE26F8D}"/>
    <cellStyle name="40% - Accent5 5 2" xfId="689" xr:uid="{469A10E3-C73A-425F-B086-D756A48A6B1E}"/>
    <cellStyle name="40% - Accent5 5 3" xfId="690" xr:uid="{2CAB1EEB-3D6B-4BC1-B27B-42088BA121CD}"/>
    <cellStyle name="40% - Accent5 5 4" xfId="691" xr:uid="{29FA579B-A704-4554-AE26-DFA18D9F352D}"/>
    <cellStyle name="40% - Accent5 5 5" xfId="692" xr:uid="{2C6D6109-0B39-4F1B-9C7E-E2FE7C4930E6}"/>
    <cellStyle name="40% - Accent5 5 6" xfId="693" xr:uid="{7D57FB04-65FE-4675-A357-3249E75DA5FF}"/>
    <cellStyle name="40% - Accent5 5 7" xfId="694" xr:uid="{CAFCC43D-5D51-489C-B450-E3F3A3A4179F}"/>
    <cellStyle name="40% - Accent5 5 8" xfId="2683" xr:uid="{05936D31-2549-4163-94F3-C0B98A53FCD9}"/>
    <cellStyle name="40% - Accent5 5 9" xfId="2684" xr:uid="{8876207A-031D-4D0E-9096-77583A306054}"/>
    <cellStyle name="40% - Accent5 5_ContasExternas" xfId="2685" xr:uid="{0811F4EB-2362-4BF0-840A-F7A158848441}"/>
    <cellStyle name="40% - Accent5 6" xfId="695" xr:uid="{398F9AA6-CE6B-4C4C-95DB-B7C06A13A5EA}"/>
    <cellStyle name="40% - Accent5 6 10" xfId="2686" xr:uid="{586109D7-BB63-41E4-A80A-580D2110355B}"/>
    <cellStyle name="40% - Accent5 6 11" xfId="2687" xr:uid="{440A9C02-76F1-4C8D-A149-940578CA9463}"/>
    <cellStyle name="40% - Accent5 6 12" xfId="2688" xr:uid="{B5DC38F8-BC26-4D81-AD28-CEE6D67C71AF}"/>
    <cellStyle name="40% - Accent5 6 2" xfId="696" xr:uid="{6C9FF4FE-28C9-4B1A-9D90-00C3DD8A1B78}"/>
    <cellStyle name="40% - Accent5 6 3" xfId="697" xr:uid="{193F189C-FA52-4274-BAC0-13497BA1F116}"/>
    <cellStyle name="40% - Accent5 6 4" xfId="698" xr:uid="{DFEE74B9-36BA-4D74-AD48-F9CD44DC6071}"/>
    <cellStyle name="40% - Accent5 6 5" xfId="699" xr:uid="{10B22C8E-B6DA-44E1-9BE5-E348F336D74E}"/>
    <cellStyle name="40% - Accent5 6 6" xfId="700" xr:uid="{55ED7035-AD88-4B3A-B7A3-50913B112F8A}"/>
    <cellStyle name="40% - Accent5 6 7" xfId="701" xr:uid="{2980F341-FB32-45C7-8CC7-5C0479F38923}"/>
    <cellStyle name="40% - Accent5 6 8" xfId="2689" xr:uid="{F2906512-0FC4-4757-BF82-C43A25BC66ED}"/>
    <cellStyle name="40% - Accent5 6 9" xfId="2690" xr:uid="{9CA62AE0-EF7F-411C-A9AF-F8BB577D168B}"/>
    <cellStyle name="40% - Accent5 6_ContasExternas" xfId="2691" xr:uid="{CF2BB891-F157-48A1-909A-CF00CD084295}"/>
    <cellStyle name="40% - Accent5 7" xfId="702" xr:uid="{1D50F2EF-E4F2-4C98-89E8-E294954A4FB6}"/>
    <cellStyle name="40% - Accent5 7 10" xfId="2692" xr:uid="{9ECDD05B-946B-45FC-89F7-D7181DEBCF59}"/>
    <cellStyle name="40% - Accent5 7 11" xfId="2693" xr:uid="{FCF77AE2-D402-44A9-8807-6CC696C6D21C}"/>
    <cellStyle name="40% - Accent5 7 12" xfId="2694" xr:uid="{F702800C-0463-4D2F-9502-A9C3D9D3116C}"/>
    <cellStyle name="40% - Accent5 7 2" xfId="703" xr:uid="{7CC9B056-853D-45E9-8C17-C65EBCDD7C42}"/>
    <cellStyle name="40% - Accent5 7 3" xfId="704" xr:uid="{E1B9304D-72CC-4AAD-A709-97A7C0A08308}"/>
    <cellStyle name="40% - Accent5 7 4" xfId="705" xr:uid="{3FF731F3-5179-456D-9618-1B9B76CBAECE}"/>
    <cellStyle name="40% - Accent5 7 5" xfId="706" xr:uid="{EC816059-63C7-42C3-ABC1-FCA684845B17}"/>
    <cellStyle name="40% - Accent5 7 6" xfId="707" xr:uid="{AF47ED9E-4E5C-43A7-99A2-5CDA9930FE5E}"/>
    <cellStyle name="40% - Accent5 7 7" xfId="708" xr:uid="{13D32CEE-501B-4905-8440-98662B062068}"/>
    <cellStyle name="40% - Accent5 7 8" xfId="2695" xr:uid="{6143C715-4E92-4E50-A522-7E8DACA76994}"/>
    <cellStyle name="40% - Accent5 7 9" xfId="2696" xr:uid="{42BF3A74-3396-406D-A2DD-E6C3E2F74B73}"/>
    <cellStyle name="40% - Accent5 7_ContasExternas" xfId="2697" xr:uid="{226E0EE1-67C8-4544-880C-03EC16F2828A}"/>
    <cellStyle name="40% - Accent5 8" xfId="709" xr:uid="{43C5CCFD-A42D-42ED-A203-941D95CC7598}"/>
    <cellStyle name="40% - Accent5 8 10" xfId="2698" xr:uid="{308B6C8E-C8B7-46C3-A114-3AD8D40781C0}"/>
    <cellStyle name="40% - Accent5 8 11" xfId="2699" xr:uid="{BFFC1148-A6EA-4EEA-8D84-EA1B77C4B963}"/>
    <cellStyle name="40% - Accent5 8 12" xfId="2700" xr:uid="{BE15278F-2CFC-4C89-A5C6-B7E16816752D}"/>
    <cellStyle name="40% - Accent5 8 2" xfId="710" xr:uid="{DDA076E9-8ADA-4B3F-86DC-301E9144AA4C}"/>
    <cellStyle name="40% - Accent5 8 3" xfId="711" xr:uid="{C1EC80DD-A72D-422D-8A9E-9677DAC43938}"/>
    <cellStyle name="40% - Accent5 8 4" xfId="712" xr:uid="{D006F009-F71D-4107-8435-321E9133AD5F}"/>
    <cellStyle name="40% - Accent5 8 5" xfId="713" xr:uid="{8FD6D543-F72D-40D1-B596-10759D76375F}"/>
    <cellStyle name="40% - Accent5 8 6" xfId="714" xr:uid="{EEF088A9-3541-43C4-BC09-9448280BE149}"/>
    <cellStyle name="40% - Accent5 8 7" xfId="715" xr:uid="{8F05DFAD-E275-4E30-8F4A-C191BD11347F}"/>
    <cellStyle name="40% - Accent5 8 8" xfId="2701" xr:uid="{2B06C47F-1507-4D40-9141-700BF00E5F30}"/>
    <cellStyle name="40% - Accent5 8 9" xfId="2702" xr:uid="{0FF3BE0C-52BF-41D8-B71B-FB27F56159A1}"/>
    <cellStyle name="40% - Accent5 8_ContasExternas" xfId="2703" xr:uid="{9C8FDC75-0C0C-4817-90EE-97571767B9ED}"/>
    <cellStyle name="40% - Accent5 9" xfId="2704" xr:uid="{4E2C9AF8-986E-45DC-95CF-2954159435D9}"/>
    <cellStyle name="40% - Accent6 2" xfId="716" xr:uid="{D5BB3AC9-F612-4268-83F4-DB9112FA2C2F}"/>
    <cellStyle name="40% - Accent6 2 10" xfId="2705" xr:uid="{72D32435-13D6-40D2-86D5-5CBC54191AED}"/>
    <cellStyle name="40% - Accent6 2 11" xfId="2706" xr:uid="{A9BC7063-A75C-432B-A8BE-BCBC5FBBF518}"/>
    <cellStyle name="40% - Accent6 2 12" xfId="2707" xr:uid="{4840AF7B-938C-456E-90A1-F8459381B055}"/>
    <cellStyle name="40% - Accent6 2 2" xfId="717" xr:uid="{E8D05941-60B5-474E-87EE-82A63E655391}"/>
    <cellStyle name="40% - Accent6 2 3" xfId="718" xr:uid="{4516F3D0-66DC-4D1C-8D71-470E30FC61CD}"/>
    <cellStyle name="40% - Accent6 2 4" xfId="719" xr:uid="{98F34593-B79E-4777-AB96-067E847F4D7B}"/>
    <cellStyle name="40% - Accent6 2 5" xfId="720" xr:uid="{039F5146-FA30-4BD8-B026-ABF1FFE895DF}"/>
    <cellStyle name="40% - Accent6 2 6" xfId="721" xr:uid="{9005477E-5AF7-4BF5-BC1F-09ABE99C63D1}"/>
    <cellStyle name="40% - Accent6 2 7" xfId="722" xr:uid="{9334F2AD-1351-4E20-AB1F-90FB32430168}"/>
    <cellStyle name="40% - Accent6 2 8" xfId="2708" xr:uid="{CB6F1C92-45F4-4156-8354-7BC15380404C}"/>
    <cellStyle name="40% - Accent6 2 9" xfId="2709" xr:uid="{0949D9FD-984A-44A5-A786-87A16E703255}"/>
    <cellStyle name="40% - Accent6 2_ContasExternas" xfId="2710" xr:uid="{208AAFBA-689D-4E96-BA7A-2060A7F79980}"/>
    <cellStyle name="40% - Accent6 3" xfId="723" xr:uid="{8542B05F-1BAD-421C-B820-AC6B0122AC8D}"/>
    <cellStyle name="40% - Accent6 3 10" xfId="2711" xr:uid="{5A9501D3-1817-4EF8-9938-23ED516533D4}"/>
    <cellStyle name="40% - Accent6 3 11" xfId="2712" xr:uid="{A8880D8D-A308-4433-A074-AAA078972FD7}"/>
    <cellStyle name="40% - Accent6 3 12" xfId="2713" xr:uid="{21BB395D-3E3D-401B-A207-55CD5F6391E1}"/>
    <cellStyle name="40% - Accent6 3 2" xfId="724" xr:uid="{A870B209-5722-4705-B9F6-2FD4EAC61FF3}"/>
    <cellStyle name="40% - Accent6 3 3" xfId="725" xr:uid="{52BAA1FD-B025-471B-85A8-97BCF293215D}"/>
    <cellStyle name="40% - Accent6 3 4" xfId="726" xr:uid="{4AE1E877-8399-4D00-A880-9E0F96EA682B}"/>
    <cellStyle name="40% - Accent6 3 5" xfId="727" xr:uid="{A85CC465-081D-47FC-80D3-B75987BE7E60}"/>
    <cellStyle name="40% - Accent6 3 6" xfId="728" xr:uid="{7A728C62-6AEC-41B7-8575-011B27B1C4A1}"/>
    <cellStyle name="40% - Accent6 3 7" xfId="729" xr:uid="{B3CE747C-060A-4B37-9E4A-EB06582057EF}"/>
    <cellStyle name="40% - Accent6 3 8" xfId="2714" xr:uid="{E18E8FAC-7B4E-4D3B-BE0E-DCC6735D9189}"/>
    <cellStyle name="40% - Accent6 3 9" xfId="2715" xr:uid="{7FBBB63B-D358-4394-A703-A5E3934F86EC}"/>
    <cellStyle name="40% - Accent6 3_ContasExternas" xfId="2716" xr:uid="{CCE16AB5-D575-4733-B0EF-E545B094DBE2}"/>
    <cellStyle name="40% - Accent6 4" xfId="730" xr:uid="{D6B4C719-143C-4257-A610-3AD9F8069633}"/>
    <cellStyle name="40% - Accent6 4 10" xfId="2717" xr:uid="{A51FB1E2-0CEF-4233-B55D-8EC16C865DA1}"/>
    <cellStyle name="40% - Accent6 4 11" xfId="2718" xr:uid="{B173F18A-47B9-4CA1-A898-B96D52ED6989}"/>
    <cellStyle name="40% - Accent6 4 12" xfId="2719" xr:uid="{A839DB46-5EB3-4048-9AE3-5175ED3A1C0D}"/>
    <cellStyle name="40% - Accent6 4 2" xfId="731" xr:uid="{FAC2D122-E2F3-4FFE-935B-FE655E5F75A0}"/>
    <cellStyle name="40% - Accent6 4 3" xfId="732" xr:uid="{BA80A57F-E0A1-443D-BC26-7FB349E3A0E1}"/>
    <cellStyle name="40% - Accent6 4 4" xfId="733" xr:uid="{04CB4229-8094-45A1-AC7F-9B63776F93ED}"/>
    <cellStyle name="40% - Accent6 4 5" xfId="734" xr:uid="{787A8D01-15F0-43DC-AE3A-FC3E53636921}"/>
    <cellStyle name="40% - Accent6 4 6" xfId="735" xr:uid="{27483EBD-FC6C-4F45-BEEA-669EAEC8FB42}"/>
    <cellStyle name="40% - Accent6 4 7" xfId="736" xr:uid="{62E91F1F-B8CD-41B6-A745-99C29D4A0E14}"/>
    <cellStyle name="40% - Accent6 4 8" xfId="2720" xr:uid="{17D5409B-2793-4C43-9712-ED4233BBF3AC}"/>
    <cellStyle name="40% - Accent6 4 9" xfId="2721" xr:uid="{81A54E5E-FDBF-4237-B047-3441C069C4A2}"/>
    <cellStyle name="40% - Accent6 4_ContasExternas" xfId="2722" xr:uid="{60FE93AF-8E68-4C3B-AB01-5E6542A965D1}"/>
    <cellStyle name="40% - Accent6 5" xfId="737" xr:uid="{39F5B252-46AE-4839-8B33-779874AD0DD6}"/>
    <cellStyle name="40% - Accent6 5 10" xfId="2723" xr:uid="{3788170A-DD4E-4E55-AC4A-D7BAA1C23EBA}"/>
    <cellStyle name="40% - Accent6 5 11" xfId="2724" xr:uid="{6322450E-4BCB-425A-B804-1C4E620BB78F}"/>
    <cellStyle name="40% - Accent6 5 12" xfId="2725" xr:uid="{6156222E-EB59-4B78-8C19-E3B9A7C3A0F7}"/>
    <cellStyle name="40% - Accent6 5 2" xfId="738" xr:uid="{F0ABD896-87D7-4685-91D1-9C0B3AD1E3BA}"/>
    <cellStyle name="40% - Accent6 5 3" xfId="739" xr:uid="{EA3D9A99-FBC8-45DE-8C3A-7242ECFDA36D}"/>
    <cellStyle name="40% - Accent6 5 4" xfId="740" xr:uid="{5AF97E91-7C4D-4919-902D-2821C26DCDD1}"/>
    <cellStyle name="40% - Accent6 5 5" xfId="741" xr:uid="{B7779BB7-A88C-4262-897A-4441B91BC924}"/>
    <cellStyle name="40% - Accent6 5 6" xfId="742" xr:uid="{D08BD903-073A-41C6-BF1F-22B9ED0A1478}"/>
    <cellStyle name="40% - Accent6 5 7" xfId="743" xr:uid="{4BCA7E1A-635D-42F4-9AC1-1F280C43A901}"/>
    <cellStyle name="40% - Accent6 5 8" xfId="2726" xr:uid="{0285DD6B-1D9E-4758-A17F-BDAE17A80031}"/>
    <cellStyle name="40% - Accent6 5 9" xfId="2727" xr:uid="{C88484F7-F039-4106-A2C9-732EE66D9DD4}"/>
    <cellStyle name="40% - Accent6 5_ContasExternas" xfId="2728" xr:uid="{42B5FE9F-3550-42BF-8E82-3CDAC92823AE}"/>
    <cellStyle name="40% - Accent6 6" xfId="744" xr:uid="{B01645F0-4B8A-4E9D-B712-1969DF1E60D4}"/>
    <cellStyle name="40% - Accent6 6 10" xfId="2729" xr:uid="{01FB234E-6096-4C0E-A597-B1A2C637FDE5}"/>
    <cellStyle name="40% - Accent6 6 11" xfId="2730" xr:uid="{67F09DE8-39F6-4352-AD7E-3E6ADCE272F9}"/>
    <cellStyle name="40% - Accent6 6 12" xfId="2731" xr:uid="{7F479930-32D4-4C95-8FA9-2A52B9BA0ACE}"/>
    <cellStyle name="40% - Accent6 6 2" xfId="745" xr:uid="{F4BA2A37-90AF-48A8-8528-73F4040631BC}"/>
    <cellStyle name="40% - Accent6 6 3" xfId="746" xr:uid="{3235323B-64BD-4537-A390-A11EF2DB9C19}"/>
    <cellStyle name="40% - Accent6 6 4" xfId="747" xr:uid="{66BDDE89-0AF8-4B9F-A6B9-7F7F999C1CA1}"/>
    <cellStyle name="40% - Accent6 6 5" xfId="748" xr:uid="{0A19DD03-E2FE-4693-BB51-8F92B5AEB899}"/>
    <cellStyle name="40% - Accent6 6 6" xfId="749" xr:uid="{4BD5C02A-BC64-4958-B71A-1490463F0AD0}"/>
    <cellStyle name="40% - Accent6 6 7" xfId="750" xr:uid="{44B918D5-3BBF-4DE0-B11F-76592CFBB805}"/>
    <cellStyle name="40% - Accent6 6 8" xfId="2732" xr:uid="{B4B5E748-C6F8-4157-B594-0113AD2CBAA0}"/>
    <cellStyle name="40% - Accent6 6 9" xfId="2733" xr:uid="{8B3BEF5B-2DE6-4ACB-A518-F9951C11F304}"/>
    <cellStyle name="40% - Accent6 6_ContasExternas" xfId="2734" xr:uid="{C0058CFF-1435-4C4F-952D-F4533E646299}"/>
    <cellStyle name="40% - Accent6 7" xfId="751" xr:uid="{2812F74C-4228-4609-B100-A1EDA100870A}"/>
    <cellStyle name="40% - Accent6 7 10" xfId="2735" xr:uid="{B216DEEF-4724-440D-A9C2-96A8E3015241}"/>
    <cellStyle name="40% - Accent6 7 11" xfId="2736" xr:uid="{484CBA27-4189-48CD-884C-51C8D9B55736}"/>
    <cellStyle name="40% - Accent6 7 12" xfId="2737" xr:uid="{38EE31CE-C8C8-4A82-92FC-1569059EFC74}"/>
    <cellStyle name="40% - Accent6 7 2" xfId="752" xr:uid="{C576C622-9A2F-4F7A-83E1-767138A62FC3}"/>
    <cellStyle name="40% - Accent6 7 3" xfId="753" xr:uid="{88058EF8-C109-4D4C-AD4F-94B58D2A26F1}"/>
    <cellStyle name="40% - Accent6 7 4" xfId="754" xr:uid="{A2F0FCE6-6B05-492C-8C7D-AFF643674DEC}"/>
    <cellStyle name="40% - Accent6 7 5" xfId="755" xr:uid="{7F49DCCA-C354-46C7-BB72-86B66BE893CC}"/>
    <cellStyle name="40% - Accent6 7 6" xfId="756" xr:uid="{16D2D133-462F-4D8B-ADB5-31DC4DFC77B7}"/>
    <cellStyle name="40% - Accent6 7 7" xfId="757" xr:uid="{CC163541-F603-4C0B-BD67-C615C8F3FEE2}"/>
    <cellStyle name="40% - Accent6 7 8" xfId="2738" xr:uid="{83DA2296-75C8-4923-8AE4-04D88409B0D6}"/>
    <cellStyle name="40% - Accent6 7 9" xfId="2739" xr:uid="{087B0482-F523-49C3-A5F3-044DA848CD7D}"/>
    <cellStyle name="40% - Accent6 7_ContasExternas" xfId="2740" xr:uid="{40876ABC-820A-4F1F-A5C4-D6F15F0BAFEE}"/>
    <cellStyle name="40% - Accent6 8" xfId="758" xr:uid="{B8FF90C9-1D86-4062-BDCE-05B00B84D3EF}"/>
    <cellStyle name="40% - Accent6 8 10" xfId="2741" xr:uid="{B7365B86-9DD9-4724-A8A4-CF84687DFCF5}"/>
    <cellStyle name="40% - Accent6 8 11" xfId="2742" xr:uid="{4721D464-BECA-4818-B327-23C857C1B407}"/>
    <cellStyle name="40% - Accent6 8 12" xfId="2743" xr:uid="{D81C04B6-B2AC-4C25-A102-402311213412}"/>
    <cellStyle name="40% - Accent6 8 2" xfId="759" xr:uid="{CEAB4431-10BD-4CEE-8F01-5E9053F30EE7}"/>
    <cellStyle name="40% - Accent6 8 3" xfId="760" xr:uid="{CF341CDF-9071-40F0-8045-8A3C948CA387}"/>
    <cellStyle name="40% - Accent6 8 4" xfId="761" xr:uid="{FEA00454-73E8-4276-B1D8-9FF03FADEEA5}"/>
    <cellStyle name="40% - Accent6 8 5" xfId="762" xr:uid="{0DC8D9E4-18CA-401D-92D6-E42E36BFE5A1}"/>
    <cellStyle name="40% - Accent6 8 6" xfId="763" xr:uid="{58B25119-729C-41D3-B8A7-E0FFED9AA213}"/>
    <cellStyle name="40% - Accent6 8 7" xfId="764" xr:uid="{3A0E0A84-0D54-444A-854C-5F7BCCC49A10}"/>
    <cellStyle name="40% - Accent6 8 8" xfId="2744" xr:uid="{4456A72A-27FC-4212-BF10-6FDB462CE592}"/>
    <cellStyle name="40% - Accent6 8 9" xfId="2745" xr:uid="{08035CCE-BEF7-4296-9791-E6D937DB58F3}"/>
    <cellStyle name="40% - Accent6 8_ContasExternas" xfId="2746" xr:uid="{16848581-31C5-4F09-BDAB-475B7764DC64}"/>
    <cellStyle name="40% - Accent6 9" xfId="2747" xr:uid="{8592412A-1461-4258-9D06-D345ACDF76ED}"/>
    <cellStyle name="40% - Ênfase1 2" xfId="51" xr:uid="{FFA2EA8F-297A-4AF3-9BC2-9D263BE8DFDC}"/>
    <cellStyle name="40% - Ênfase2 2" xfId="52" xr:uid="{467C3571-36E2-412B-A5F5-E8D7653AA86D}"/>
    <cellStyle name="40% - Ênfase3 2" xfId="53" xr:uid="{2016F775-C571-41E1-99D1-6564D802B219}"/>
    <cellStyle name="40% - Ênfase4 2" xfId="54" xr:uid="{079943E8-69B9-44D1-A7E6-CB5F3D661781}"/>
    <cellStyle name="40% - Ênfase5 2" xfId="55" xr:uid="{CE29411C-6E83-4FDF-A263-71B894E13D91}"/>
    <cellStyle name="40% - Ênfase6 2" xfId="56" xr:uid="{0E3F2940-5955-4B3B-BBF3-8F4AA9BABA26}"/>
    <cellStyle name="60% - Accent1 2" xfId="765" xr:uid="{92A53FE6-AB79-4FA4-90F3-7813382F3A98}"/>
    <cellStyle name="60% - Accent1 2 10" xfId="2749" xr:uid="{E23748D6-6864-470F-82D8-831EBBA214E3}"/>
    <cellStyle name="60% - Accent1 2 11" xfId="2750" xr:uid="{201A195F-A508-4AEA-9EB2-2645839AAE05}"/>
    <cellStyle name="60% - Accent1 2 12" xfId="2751" xr:uid="{48B3E4A0-DF49-4736-9A8F-50E472242405}"/>
    <cellStyle name="60% - Accent1 2 2" xfId="766" xr:uid="{838AB680-124D-4638-9ACA-96CC349F03E5}"/>
    <cellStyle name="60% - Accent1 2 3" xfId="767" xr:uid="{9876B522-9AF4-4D42-8488-6F684FDE32A8}"/>
    <cellStyle name="60% - Accent1 2 4" xfId="768" xr:uid="{3FDE90A7-CA20-40B7-A391-9EC0546F2F95}"/>
    <cellStyle name="60% - Accent1 2 5" xfId="769" xr:uid="{7E8B0FD5-1B3B-477C-842D-9D8803A37BF3}"/>
    <cellStyle name="60% - Accent1 2 6" xfId="770" xr:uid="{694F69EB-81A1-4E82-A3CF-54F8CBD75AD4}"/>
    <cellStyle name="60% - Accent1 2 7" xfId="771" xr:uid="{4F5B6331-FEBC-4245-856C-6567ED7DEBA3}"/>
    <cellStyle name="60% - Accent1 2 8" xfId="2752" xr:uid="{8EB335F8-412B-422B-B49E-E842AD58CDDC}"/>
    <cellStyle name="60% - Accent1 2 9" xfId="2753" xr:uid="{1AC53FFC-5A65-455A-B282-B44D0B72D41E}"/>
    <cellStyle name="60% - Accent1 2_Trimestral" xfId="2748" xr:uid="{5F65E7D6-BAA0-4DDE-86EE-F25F03E8C381}"/>
    <cellStyle name="60% - Accent1 3" xfId="772" xr:uid="{F92E9A32-2B4C-4591-8F28-BC7F2AD4F90D}"/>
    <cellStyle name="60% - Accent1 3 10" xfId="2755" xr:uid="{BAF51BBD-EE78-4576-9F16-56D6116E728C}"/>
    <cellStyle name="60% - Accent1 3 11" xfId="2756" xr:uid="{0CB81DB8-1AC1-4EB9-B7CF-1551C14AB79A}"/>
    <cellStyle name="60% - Accent1 3 12" xfId="2757" xr:uid="{97F1B8D3-0E61-4155-B16C-A7D26DB710D6}"/>
    <cellStyle name="60% - Accent1 3 2" xfId="773" xr:uid="{8F15A25A-E3B3-4069-B9BD-ECBFA4231EA2}"/>
    <cellStyle name="60% - Accent1 3 3" xfId="774" xr:uid="{2638AEFE-9268-441D-938A-F73ECEB21404}"/>
    <cellStyle name="60% - Accent1 3 4" xfId="775" xr:uid="{B676DBDC-0803-4BCF-9541-3B15470CF1CA}"/>
    <cellStyle name="60% - Accent1 3 5" xfId="776" xr:uid="{E6A54AC0-7148-4A0B-AABB-11EFC59052B5}"/>
    <cellStyle name="60% - Accent1 3 6" xfId="777" xr:uid="{D8E6ACEE-9830-43C6-8303-19E6E96BFE0B}"/>
    <cellStyle name="60% - Accent1 3 7" xfId="778" xr:uid="{34D11BB2-695F-4A2C-AD5F-AD0CE73D6304}"/>
    <cellStyle name="60% - Accent1 3 8" xfId="2758" xr:uid="{9B000800-B9B5-4EF2-A80E-E813358F760F}"/>
    <cellStyle name="60% - Accent1 3 9" xfId="2759" xr:uid="{3775794C-8F94-46B3-B97C-ED1396F3948A}"/>
    <cellStyle name="60% - Accent1 3_Trimestral" xfId="2754" xr:uid="{0238F579-210C-487C-BC9B-525A512BA7E7}"/>
    <cellStyle name="60% - Accent1 4" xfId="779" xr:uid="{E720E3B8-6111-4CF7-88EA-6479A4111E13}"/>
    <cellStyle name="60% - Accent1 4 10" xfId="2761" xr:uid="{E2003434-0892-4329-B0C9-362FC7F7564E}"/>
    <cellStyle name="60% - Accent1 4 11" xfId="2762" xr:uid="{6CB5679E-4ACE-4DB2-B8E7-BE9C3267AD1B}"/>
    <cellStyle name="60% - Accent1 4 12" xfId="2763" xr:uid="{2997341C-6BAA-4176-AFBD-459863DCDE44}"/>
    <cellStyle name="60% - Accent1 4 2" xfId="780" xr:uid="{AF4BC3C8-9446-4377-BDD0-B2204143B622}"/>
    <cellStyle name="60% - Accent1 4 3" xfId="781" xr:uid="{A84F7A2B-25D2-4C5C-AC0F-143E91F11900}"/>
    <cellStyle name="60% - Accent1 4 4" xfId="782" xr:uid="{7617E72B-9741-4E37-94BA-8FB72D05F239}"/>
    <cellStyle name="60% - Accent1 4 5" xfId="783" xr:uid="{55A9DBA3-8337-45D1-889A-29AE8277AFCB}"/>
    <cellStyle name="60% - Accent1 4 6" xfId="784" xr:uid="{B5B209DD-A540-4D95-B453-1342F483A3C2}"/>
    <cellStyle name="60% - Accent1 4 7" xfId="785" xr:uid="{1E631CC2-0C89-4CDD-A51B-5A5DD4B39953}"/>
    <cellStyle name="60% - Accent1 4 8" xfId="2764" xr:uid="{86CF5A8A-A302-43A7-B02A-F3E215B52C89}"/>
    <cellStyle name="60% - Accent1 4 9" xfId="2765" xr:uid="{E8192240-8760-4EC2-9A89-C722DE4ECB18}"/>
    <cellStyle name="60% - Accent1 4_Trimestral" xfId="2760" xr:uid="{B874A2A2-9862-4D80-8089-8ACC3D93CC14}"/>
    <cellStyle name="60% - Accent1 5" xfId="786" xr:uid="{4B905C3D-51D6-4093-8982-AACC7404E9BD}"/>
    <cellStyle name="60% - Accent1 5 10" xfId="2767" xr:uid="{BDACB18B-C0FA-4D0B-A1BA-FD3C62956DBE}"/>
    <cellStyle name="60% - Accent1 5 11" xfId="2768" xr:uid="{6D64C82E-6CCB-42EE-9D70-C514945FCC9E}"/>
    <cellStyle name="60% - Accent1 5 12" xfId="2769" xr:uid="{A9290D41-3145-4A61-975B-5E529EBBA007}"/>
    <cellStyle name="60% - Accent1 5 2" xfId="787" xr:uid="{EE0BA390-BBCB-44A9-B88A-37C3A27F3BDD}"/>
    <cellStyle name="60% - Accent1 5 3" xfId="788" xr:uid="{9A1A1B81-4E60-44A4-8F3A-BED5ADA7B098}"/>
    <cellStyle name="60% - Accent1 5 4" xfId="789" xr:uid="{AA0D7CA5-4806-4FF0-8B6B-28EF547EDEAE}"/>
    <cellStyle name="60% - Accent1 5 5" xfId="790" xr:uid="{E89A39A0-828C-4337-A7D5-2181E4124235}"/>
    <cellStyle name="60% - Accent1 5 6" xfId="791" xr:uid="{59343EE7-D5AE-4681-AAB4-54C573CA7198}"/>
    <cellStyle name="60% - Accent1 5 7" xfId="792" xr:uid="{BF736503-52CA-4753-8531-0CFBBD32B21B}"/>
    <cellStyle name="60% - Accent1 5 8" xfId="2770" xr:uid="{C3538E76-17E9-4EA7-83AE-0DCE5ADC3C12}"/>
    <cellStyle name="60% - Accent1 5 9" xfId="2771" xr:uid="{0946FB9B-14EE-44CF-AB58-AE47DC012EB9}"/>
    <cellStyle name="60% - Accent1 5_Trimestral" xfId="2766" xr:uid="{19C7E19F-0048-4597-BF53-6823F7292653}"/>
    <cellStyle name="60% - Accent1 6" xfId="793" xr:uid="{E54B3FE0-081B-4BD8-8BD6-DAA8A6A3DD10}"/>
    <cellStyle name="60% - Accent1 6 10" xfId="2773" xr:uid="{496F78EB-9D32-4C04-8801-19AADF1EBACC}"/>
    <cellStyle name="60% - Accent1 6 11" xfId="2774" xr:uid="{6F89C27E-B212-442D-BDF3-4FF2A9D602AF}"/>
    <cellStyle name="60% - Accent1 6 12" xfId="2775" xr:uid="{BB89F939-7D49-41F5-A19E-0FB38A335FFC}"/>
    <cellStyle name="60% - Accent1 6 2" xfId="794" xr:uid="{FF13E9FD-C0A4-4A1F-9701-1767DD15E609}"/>
    <cellStyle name="60% - Accent1 6 3" xfId="795" xr:uid="{BEF3DF14-EDDE-4CBA-82F2-F0B2A00B13C8}"/>
    <cellStyle name="60% - Accent1 6 4" xfId="796" xr:uid="{E0A3371C-0812-41A0-BDFB-A2EB8AFB228E}"/>
    <cellStyle name="60% - Accent1 6 5" xfId="797" xr:uid="{45212E00-97FB-425E-9600-04A1DBA37ECA}"/>
    <cellStyle name="60% - Accent1 6 6" xfId="798" xr:uid="{F7E7FE32-CC6F-4552-A7C1-7DA32E2AD6BC}"/>
    <cellStyle name="60% - Accent1 6 7" xfId="799" xr:uid="{01381C2E-1967-426F-9623-E4DCD0CEF898}"/>
    <cellStyle name="60% - Accent1 6 8" xfId="2776" xr:uid="{5D02244B-965D-45B2-8D58-702899B42ABE}"/>
    <cellStyle name="60% - Accent1 6 9" xfId="2777" xr:uid="{E4C44979-0C1E-4A1D-A5FD-033214A102B1}"/>
    <cellStyle name="60% - Accent1 6_Trimestral" xfId="2772" xr:uid="{9C077528-8B96-4DBD-9CBA-D77578897FA2}"/>
    <cellStyle name="60% - Accent1 7" xfId="800" xr:uid="{DB51C733-52A4-4877-BD29-C20D72E52C1A}"/>
    <cellStyle name="60% - Accent1 7 10" xfId="2779" xr:uid="{A9561BE4-1E8B-4862-A894-9F992B13381E}"/>
    <cellStyle name="60% - Accent1 7 11" xfId="2780" xr:uid="{F21F4B2F-B640-4852-B0EC-2CB2D9DE61B0}"/>
    <cellStyle name="60% - Accent1 7 12" xfId="2781" xr:uid="{4B6C6563-A233-421B-868D-0C951A74B284}"/>
    <cellStyle name="60% - Accent1 7 2" xfId="801" xr:uid="{4366402F-FE73-428D-B34A-94B29F9CD7E6}"/>
    <cellStyle name="60% - Accent1 7 3" xfId="802" xr:uid="{B8E61A02-2A7A-47F4-A9AF-BBB13495AAEB}"/>
    <cellStyle name="60% - Accent1 7 4" xfId="803" xr:uid="{D8CE4A04-4F49-4942-84D2-F063ACC09D15}"/>
    <cellStyle name="60% - Accent1 7 5" xfId="804" xr:uid="{87533E12-6ADC-4153-BD63-0FC6D49CB34C}"/>
    <cellStyle name="60% - Accent1 7 6" xfId="805" xr:uid="{979F852B-8F69-4161-B067-414786C0B25C}"/>
    <cellStyle name="60% - Accent1 7 7" xfId="806" xr:uid="{081F01CE-F3D0-4E2F-BA14-2E76F8489165}"/>
    <cellStyle name="60% - Accent1 7 8" xfId="2782" xr:uid="{FACAB823-C786-40F8-9CE4-5EBDCAD3256A}"/>
    <cellStyle name="60% - Accent1 7 9" xfId="2783" xr:uid="{21FCC492-E208-42B0-9BBE-7209AC095E0F}"/>
    <cellStyle name="60% - Accent1 7_Trimestral" xfId="2778" xr:uid="{3AA91777-F8AC-445F-B89D-E84680F45B75}"/>
    <cellStyle name="60% - Accent1 8" xfId="807" xr:uid="{0C11E01C-290B-4171-AAB3-9527B0FDD003}"/>
    <cellStyle name="60% - Accent1 8 10" xfId="2785" xr:uid="{CD55B3FA-D2DD-457E-B0FF-4C199CC8A106}"/>
    <cellStyle name="60% - Accent1 8 11" xfId="2786" xr:uid="{2EBD957A-3A8E-4B31-9168-4FFD3B90385F}"/>
    <cellStyle name="60% - Accent1 8 12" xfId="2787" xr:uid="{C214F350-1A46-43DD-A66F-B8D82D04A59A}"/>
    <cellStyle name="60% - Accent1 8 2" xfId="808" xr:uid="{F04475D7-A627-4B87-9607-82191615A564}"/>
    <cellStyle name="60% - Accent1 8 3" xfId="809" xr:uid="{7704B42A-B109-4D68-B7C0-89E6BAABD978}"/>
    <cellStyle name="60% - Accent1 8 4" xfId="810" xr:uid="{51752F86-CFA0-4D5F-8EED-78735686DC72}"/>
    <cellStyle name="60% - Accent1 8 5" xfId="811" xr:uid="{B84D8A54-E198-4E3B-B583-B1C70A4FCC68}"/>
    <cellStyle name="60% - Accent1 8 6" xfId="812" xr:uid="{A322C6EE-1C68-4C38-A042-32CC786CF146}"/>
    <cellStyle name="60% - Accent1 8 7" xfId="813" xr:uid="{38F4BA25-81E7-43F2-920D-FA42A4DBE4C5}"/>
    <cellStyle name="60% - Accent1 8 8" xfId="2788" xr:uid="{C0491912-19BE-45B1-98F6-1EAFCEFC2C87}"/>
    <cellStyle name="60% - Accent1 8 9" xfId="2789" xr:uid="{3F30C951-6CB4-46BC-889E-D7FCFD7B1CC0}"/>
    <cellStyle name="60% - Accent1 8_Trimestral" xfId="2784" xr:uid="{130947C5-0F66-4210-BD47-C606F773D50F}"/>
    <cellStyle name="60% - Accent1 9" xfId="2790" xr:uid="{1BB29E6C-A8F3-49D5-92EF-05998D0C62E5}"/>
    <cellStyle name="60% - Accent2 2" xfId="814" xr:uid="{61DA36FD-27A2-41E1-8C79-61E163FBC3E1}"/>
    <cellStyle name="60% - Accent2 2 10" xfId="2792" xr:uid="{E01717B7-1FFE-433B-BC3E-04D7DA3163CD}"/>
    <cellStyle name="60% - Accent2 2 11" xfId="2793" xr:uid="{BA283D77-6A56-4E09-BF1A-222A8BB6FAE5}"/>
    <cellStyle name="60% - Accent2 2 12" xfId="2794" xr:uid="{572DB5EF-4BC1-4AB8-8ECC-41AF7392E6D3}"/>
    <cellStyle name="60% - Accent2 2 2" xfId="815" xr:uid="{73A0B59C-4818-4CFA-9A61-D5C4F680B14E}"/>
    <cellStyle name="60% - Accent2 2 3" xfId="816" xr:uid="{429D4A4B-1ECA-4C4C-B0E7-B8C119A9E047}"/>
    <cellStyle name="60% - Accent2 2 4" xfId="817" xr:uid="{2DA29A65-CC3A-40C9-AC8B-61C4AD6AC074}"/>
    <cellStyle name="60% - Accent2 2 5" xfId="818" xr:uid="{377F3EB1-5416-41F8-8F11-89A0F5014553}"/>
    <cellStyle name="60% - Accent2 2 6" xfId="819" xr:uid="{507206EC-EC5A-41A5-A818-6D743C7E95E9}"/>
    <cellStyle name="60% - Accent2 2 7" xfId="820" xr:uid="{4867F5CE-5A6B-45FE-8A87-D93CEF197DD6}"/>
    <cellStyle name="60% - Accent2 2 8" xfId="2795" xr:uid="{44D424A9-1039-4DEE-AD91-D72B2EFD0349}"/>
    <cellStyle name="60% - Accent2 2 9" xfId="2796" xr:uid="{973565FE-F8CD-4870-9CFE-1A49463B00FA}"/>
    <cellStyle name="60% - Accent2 2_Trimestral" xfId="2791" xr:uid="{50D8A0E5-3DEB-4966-B18C-08D15D03B2B2}"/>
    <cellStyle name="60% - Accent2 3" xfId="821" xr:uid="{59E91BF4-4039-449E-9F62-92A7EFD14433}"/>
    <cellStyle name="60% - Accent2 3 10" xfId="2798" xr:uid="{AF6998BA-77A7-42AE-82C0-B120C283B1A8}"/>
    <cellStyle name="60% - Accent2 3 11" xfId="2799" xr:uid="{5C8275F4-2B1A-49E7-879F-3C760706523A}"/>
    <cellStyle name="60% - Accent2 3 12" xfId="2800" xr:uid="{5C9CDE3E-3041-49C7-844C-5C440A9DFF56}"/>
    <cellStyle name="60% - Accent2 3 2" xfId="822" xr:uid="{6315D883-F0F1-4C6A-A36B-8F98373633C2}"/>
    <cellStyle name="60% - Accent2 3 3" xfId="823" xr:uid="{42BB2BBD-B477-4C67-AC45-8169502C6CED}"/>
    <cellStyle name="60% - Accent2 3 4" xfId="824" xr:uid="{5CBD8FDF-2F0E-4456-9FC8-0218F346ABF9}"/>
    <cellStyle name="60% - Accent2 3 5" xfId="825" xr:uid="{7AF10859-2E03-4CCA-BAF7-51CECEBDDDBE}"/>
    <cellStyle name="60% - Accent2 3 6" xfId="826" xr:uid="{FE06BF7F-2972-4E65-AC4B-286B2E36A32B}"/>
    <cellStyle name="60% - Accent2 3 7" xfId="827" xr:uid="{7DC1F016-C5A9-4116-B069-7CDD54144996}"/>
    <cellStyle name="60% - Accent2 3 8" xfId="2801" xr:uid="{F284E4BA-8CFF-4183-BCB4-3041C1EE0861}"/>
    <cellStyle name="60% - Accent2 3 9" xfId="2802" xr:uid="{860AAB2B-6342-44B2-97AB-313738432CFB}"/>
    <cellStyle name="60% - Accent2 3_Trimestral" xfId="2797" xr:uid="{3C9CA9EE-2047-4DCF-B9A8-0D7F0679C6B9}"/>
    <cellStyle name="60% - Accent2 4" xfId="828" xr:uid="{192AD3C7-3E0D-42F0-AC73-56F99DC2D645}"/>
    <cellStyle name="60% - Accent2 4 10" xfId="2804" xr:uid="{1B530E54-A0A4-4B36-9D4E-9F63338B8BEB}"/>
    <cellStyle name="60% - Accent2 4 11" xfId="2805" xr:uid="{E8004C80-656B-4A1D-8F3D-8A5A693A55CC}"/>
    <cellStyle name="60% - Accent2 4 12" xfId="2806" xr:uid="{83633871-AA72-4D83-82DD-00108C330E20}"/>
    <cellStyle name="60% - Accent2 4 2" xfId="829" xr:uid="{13B0B105-0E84-4459-809D-48421D1BFCE5}"/>
    <cellStyle name="60% - Accent2 4 3" xfId="830" xr:uid="{FACA336F-43C3-4067-B777-7447962DD0E8}"/>
    <cellStyle name="60% - Accent2 4 4" xfId="831" xr:uid="{E7D13BE1-6C20-42E6-B732-D37AA2E33D43}"/>
    <cellStyle name="60% - Accent2 4 5" xfId="832" xr:uid="{A2AC222C-4927-4EA0-9E7B-46F666619909}"/>
    <cellStyle name="60% - Accent2 4 6" xfId="833" xr:uid="{FBE5911B-8F88-446D-A69F-62C9E74872F9}"/>
    <cellStyle name="60% - Accent2 4 7" xfId="834" xr:uid="{60DAB106-FAE3-4AB2-9507-20EAF29B21AE}"/>
    <cellStyle name="60% - Accent2 4 8" xfId="2807" xr:uid="{CF297761-B699-4C5E-B621-1562A37BE743}"/>
    <cellStyle name="60% - Accent2 4 9" xfId="2808" xr:uid="{3B2F848E-DBCA-414E-873E-53FF4E11C893}"/>
    <cellStyle name="60% - Accent2 4_Trimestral" xfId="2803" xr:uid="{90387CA3-3835-4402-A642-E0A043D5E35C}"/>
    <cellStyle name="60% - Accent2 5" xfId="835" xr:uid="{155C1824-8311-4232-A2CD-ACA60F71C460}"/>
    <cellStyle name="60% - Accent2 5 10" xfId="2810" xr:uid="{2DA6BFC4-B5F5-4397-876C-E87A08359C6F}"/>
    <cellStyle name="60% - Accent2 5 11" xfId="2811" xr:uid="{89510954-01B9-413F-91A4-DAB8BF7E4EF7}"/>
    <cellStyle name="60% - Accent2 5 12" xfId="2812" xr:uid="{7CE3DB6A-78FA-48A3-9F09-C58E3160F292}"/>
    <cellStyle name="60% - Accent2 5 2" xfId="836" xr:uid="{7376BE38-67B1-4F76-B403-0EE9148760A8}"/>
    <cellStyle name="60% - Accent2 5 3" xfId="837" xr:uid="{522529CF-7055-4929-B479-F18D298CB0A2}"/>
    <cellStyle name="60% - Accent2 5 4" xfId="838" xr:uid="{B4828DA4-8442-4141-9EC8-5D6D730E5304}"/>
    <cellStyle name="60% - Accent2 5 5" xfId="839" xr:uid="{12F58BD9-EDE7-4FA3-BAE9-563868C5BD45}"/>
    <cellStyle name="60% - Accent2 5 6" xfId="840" xr:uid="{0426D317-53A1-45E7-931E-D1DAE9970468}"/>
    <cellStyle name="60% - Accent2 5 7" xfId="841" xr:uid="{EFDC616E-A9D2-4D01-A7A4-1F43A0282331}"/>
    <cellStyle name="60% - Accent2 5 8" xfId="2813" xr:uid="{505A0F42-F3B1-44D5-A4C9-94EE35A77321}"/>
    <cellStyle name="60% - Accent2 5 9" xfId="2814" xr:uid="{2E5F25EC-8179-42BE-A318-915333F2C09C}"/>
    <cellStyle name="60% - Accent2 5_Trimestral" xfId="2809" xr:uid="{0F2A486E-2310-4070-8E3F-F0C8700E4765}"/>
    <cellStyle name="60% - Accent2 6" xfId="842" xr:uid="{DF87F019-A6EF-4380-8557-6D7A0860AB6B}"/>
    <cellStyle name="60% - Accent2 6 10" xfId="2816" xr:uid="{90F3A52B-F19D-4B75-99A9-4E4902D3E7A7}"/>
    <cellStyle name="60% - Accent2 6 11" xfId="2817" xr:uid="{EEC554F3-F04F-4192-8BE6-7160A14E1A6D}"/>
    <cellStyle name="60% - Accent2 6 12" xfId="2818" xr:uid="{A4EC2F47-10F5-46DE-A3AD-94ED283EFA64}"/>
    <cellStyle name="60% - Accent2 6 2" xfId="843" xr:uid="{E281B453-F8EB-4FCB-B68E-C1E2BCC7993A}"/>
    <cellStyle name="60% - Accent2 6 3" xfId="844" xr:uid="{C1F2021A-4848-4E6C-8EF6-FEB7E14AB47D}"/>
    <cellStyle name="60% - Accent2 6 4" xfId="845" xr:uid="{DD98A1B9-9E27-4CE6-8DD9-7DEFFCFDAC8D}"/>
    <cellStyle name="60% - Accent2 6 5" xfId="846" xr:uid="{2FF5F7DC-DBD0-4730-8446-61A0AE0D36BC}"/>
    <cellStyle name="60% - Accent2 6 6" xfId="847" xr:uid="{4E0DCBBD-660A-4075-89C2-765161F3E58D}"/>
    <cellStyle name="60% - Accent2 6 7" xfId="848" xr:uid="{32D00E58-3338-490E-88C5-7289D39ECE49}"/>
    <cellStyle name="60% - Accent2 6 8" xfId="2819" xr:uid="{91A03B48-8ADD-4501-A459-2EA696EF65F3}"/>
    <cellStyle name="60% - Accent2 6 9" xfId="2820" xr:uid="{9E94D282-7B1B-401E-B08D-6D97F5058615}"/>
    <cellStyle name="60% - Accent2 6_Trimestral" xfId="2815" xr:uid="{00D9B258-ED93-4DBF-8477-D87C4824777C}"/>
    <cellStyle name="60% - Accent2 7" xfId="849" xr:uid="{7C66998C-4097-4972-8EAF-F7D40D652912}"/>
    <cellStyle name="60% - Accent2 7 10" xfId="2822" xr:uid="{3585FE23-FF36-4505-AC7C-64D14E3C7F9A}"/>
    <cellStyle name="60% - Accent2 7 11" xfId="2823" xr:uid="{0714C5A9-2631-47A4-B141-7D854C974972}"/>
    <cellStyle name="60% - Accent2 7 12" xfId="2824" xr:uid="{31E07C03-9EC2-496A-A408-33207962AC04}"/>
    <cellStyle name="60% - Accent2 7 2" xfId="850" xr:uid="{0781C0ED-C0FD-4517-A014-0535431D4E4D}"/>
    <cellStyle name="60% - Accent2 7 3" xfId="851" xr:uid="{6078A132-1D2C-41AB-9CA3-97CABC40DD56}"/>
    <cellStyle name="60% - Accent2 7 4" xfId="852" xr:uid="{3138580B-9D34-4677-8F5A-985C4116273E}"/>
    <cellStyle name="60% - Accent2 7 5" xfId="853" xr:uid="{E10A376B-F921-47B6-8B7D-DCF723694258}"/>
    <cellStyle name="60% - Accent2 7 6" xfId="854" xr:uid="{62A2CA3D-17A3-4062-9E27-1BE6EFF2C91F}"/>
    <cellStyle name="60% - Accent2 7 7" xfId="855" xr:uid="{259C25B8-E43B-4EB9-BC8B-C89EA9367DDD}"/>
    <cellStyle name="60% - Accent2 7 8" xfId="2825" xr:uid="{294A05BE-9DC3-4C3E-B1AA-11B35FE8AB4C}"/>
    <cellStyle name="60% - Accent2 7 9" xfId="2826" xr:uid="{11F51D7D-1486-43D7-BBEE-C5ABC521288B}"/>
    <cellStyle name="60% - Accent2 7_Trimestral" xfId="2821" xr:uid="{D057DCD8-1E37-4DAD-8A3E-2C0BB5D72EAD}"/>
    <cellStyle name="60% - Accent2 8" xfId="856" xr:uid="{A5B60CCF-BDBD-483D-BBDF-DE253ACC66FA}"/>
    <cellStyle name="60% - Accent2 8 10" xfId="2828" xr:uid="{CE5A0E16-1E97-4329-BAF1-CB87169A03EB}"/>
    <cellStyle name="60% - Accent2 8 11" xfId="2829" xr:uid="{995C8442-5978-4A38-AA60-138BA298E66A}"/>
    <cellStyle name="60% - Accent2 8 12" xfId="2830" xr:uid="{F9567400-2612-40B9-A845-FC94742B982E}"/>
    <cellStyle name="60% - Accent2 8 2" xfId="857" xr:uid="{0CB7A8E7-8C1B-447F-9757-EEFBEE469E7D}"/>
    <cellStyle name="60% - Accent2 8 3" xfId="858" xr:uid="{7CA13C8E-BBB0-467B-B3FB-6C80C1BF40D5}"/>
    <cellStyle name="60% - Accent2 8 4" xfId="859" xr:uid="{B21AC7DC-FCFD-4A74-9E17-89ED3A34D65D}"/>
    <cellStyle name="60% - Accent2 8 5" xfId="860" xr:uid="{10D6E7F0-80E4-4798-80A9-64D56D6B3CB9}"/>
    <cellStyle name="60% - Accent2 8 6" xfId="861" xr:uid="{04DBBE9D-D85B-4344-88D2-B79A19C5A658}"/>
    <cellStyle name="60% - Accent2 8 7" xfId="862" xr:uid="{6C8B0F89-9881-4025-929B-2A2BA2FED509}"/>
    <cellStyle name="60% - Accent2 8 8" xfId="2831" xr:uid="{35BDCD18-269B-4FD1-9CE7-B7A3D24E847A}"/>
    <cellStyle name="60% - Accent2 8 9" xfId="2832" xr:uid="{8D480708-3E72-41FF-BC73-3D7E4340705E}"/>
    <cellStyle name="60% - Accent2 8_Trimestral" xfId="2827" xr:uid="{1D634C17-E576-4283-A965-375B011F48ED}"/>
    <cellStyle name="60% - Accent2 9" xfId="2833" xr:uid="{45A33AA9-0F83-4870-BBB2-FD78685693BF}"/>
    <cellStyle name="60% - Accent3 2" xfId="863" xr:uid="{BF76E791-442B-4104-B272-D7EBBA02D9B1}"/>
    <cellStyle name="60% - Accent3 2 10" xfId="2835" xr:uid="{3F085C0F-F8E4-475E-A200-91810AFC430F}"/>
    <cellStyle name="60% - Accent3 2 11" xfId="2836" xr:uid="{8DCE2F93-8D21-4E12-801E-FDD4EAAA20EA}"/>
    <cellStyle name="60% - Accent3 2 12" xfId="2837" xr:uid="{F6A26AFB-4111-4B7F-B1DB-034B3780B83A}"/>
    <cellStyle name="60% - Accent3 2 2" xfId="864" xr:uid="{C8A5018C-7444-4FE2-8958-187311614377}"/>
    <cellStyle name="60% - Accent3 2 3" xfId="865" xr:uid="{BC99BBE0-9237-4148-845A-7A6905E45FFD}"/>
    <cellStyle name="60% - Accent3 2 4" xfId="866" xr:uid="{7633F8C8-9AA0-4622-B6B6-A49D22832571}"/>
    <cellStyle name="60% - Accent3 2 5" xfId="867" xr:uid="{4A93B9A1-23D3-4C56-B41E-25EEB5AA9D9A}"/>
    <cellStyle name="60% - Accent3 2 6" xfId="868" xr:uid="{57E191C4-D98B-4B7D-9E4A-717F266752B3}"/>
    <cellStyle name="60% - Accent3 2 7" xfId="869" xr:uid="{7CF52E36-9C52-41FD-BDEF-1B95C8FEE057}"/>
    <cellStyle name="60% - Accent3 2 8" xfId="2838" xr:uid="{42A621DE-23A2-49C4-9110-8C9B889D1B2F}"/>
    <cellStyle name="60% - Accent3 2 9" xfId="2839" xr:uid="{7C9B4C5F-4F22-43D8-9B77-CA75438845FF}"/>
    <cellStyle name="60% - Accent3 2_Trimestral" xfId="2834" xr:uid="{159D6854-7562-4933-B057-0968A6B1AD62}"/>
    <cellStyle name="60% - Accent3 3" xfId="870" xr:uid="{E77B8A39-2FCB-49A7-AAFD-2D219691786F}"/>
    <cellStyle name="60% - Accent3 3 10" xfId="2841" xr:uid="{A43EE122-5F7E-49E0-9E54-E1A4F228CEEB}"/>
    <cellStyle name="60% - Accent3 3 11" xfId="2842" xr:uid="{C0C221F6-D734-4B28-8EE3-0D48AD06B92A}"/>
    <cellStyle name="60% - Accent3 3 12" xfId="2843" xr:uid="{2978E637-20C3-4552-B166-023B41E167F0}"/>
    <cellStyle name="60% - Accent3 3 2" xfId="871" xr:uid="{418903AB-D252-4231-AB86-A8E9EE4EE834}"/>
    <cellStyle name="60% - Accent3 3 3" xfId="872" xr:uid="{8538A4CC-C814-4189-A2D8-C1524BBA36C8}"/>
    <cellStyle name="60% - Accent3 3 4" xfId="873" xr:uid="{55570630-7AE6-4448-A965-ABDC058BC5CE}"/>
    <cellStyle name="60% - Accent3 3 5" xfId="874" xr:uid="{890482CC-C71C-47EF-892D-943F6E9B74A4}"/>
    <cellStyle name="60% - Accent3 3 6" xfId="875" xr:uid="{9501B46C-A2DC-440D-A7A6-FB32131547B6}"/>
    <cellStyle name="60% - Accent3 3 7" xfId="876" xr:uid="{FC60FABC-2897-4682-A2E1-89A3C0C561B3}"/>
    <cellStyle name="60% - Accent3 3 8" xfId="2844" xr:uid="{F0A44098-5909-4C78-B9D4-17ECA64455E1}"/>
    <cellStyle name="60% - Accent3 3 9" xfId="2845" xr:uid="{66496EE8-2334-4FA6-9BB0-649229E556BE}"/>
    <cellStyle name="60% - Accent3 3_Trimestral" xfId="2840" xr:uid="{3C2E1217-1EE0-4844-B577-0EE50D517C3F}"/>
    <cellStyle name="60% - Accent3 4" xfId="877" xr:uid="{95DF8A7D-4C7B-445F-8BCF-995AA356079E}"/>
    <cellStyle name="60% - Accent3 4 10" xfId="2847" xr:uid="{9ED4097C-DD5F-4557-B721-A7A4BA740AA3}"/>
    <cellStyle name="60% - Accent3 4 11" xfId="2848" xr:uid="{F393E1D4-7B4F-438C-9FD9-DCEBAEB634ED}"/>
    <cellStyle name="60% - Accent3 4 12" xfId="2849" xr:uid="{FFF8A4D0-7005-472C-8BFA-633B2EFB7D84}"/>
    <cellStyle name="60% - Accent3 4 2" xfId="878" xr:uid="{FB373E5D-5464-4CB2-A3DC-0F2393E7643B}"/>
    <cellStyle name="60% - Accent3 4 3" xfId="879" xr:uid="{047B3AF0-8854-464F-86A1-0C1DD0A3450E}"/>
    <cellStyle name="60% - Accent3 4 4" xfId="880" xr:uid="{6C0D96D3-7C3F-40D5-9347-0EAF9843C4CC}"/>
    <cellStyle name="60% - Accent3 4 5" xfId="881" xr:uid="{5CF3BEF8-059D-4780-9ABA-135002C9E0FC}"/>
    <cellStyle name="60% - Accent3 4 6" xfId="882" xr:uid="{E21C28DB-059F-429A-942E-749BAAC70C14}"/>
    <cellStyle name="60% - Accent3 4 7" xfId="883" xr:uid="{CBD70BC8-6228-4011-80F5-271796BDCEDA}"/>
    <cellStyle name="60% - Accent3 4 8" xfId="2850" xr:uid="{F587ABC1-703F-45A4-BC14-273454F1EFE9}"/>
    <cellStyle name="60% - Accent3 4 9" xfId="2851" xr:uid="{CE5CC442-FCB0-4568-80FC-4845D265E989}"/>
    <cellStyle name="60% - Accent3 4_Trimestral" xfId="2846" xr:uid="{B73B6DFD-285E-43D6-86F0-652A607992B6}"/>
    <cellStyle name="60% - Accent3 5" xfId="884" xr:uid="{5B2DFE9B-3757-4082-82A4-01CB822C71AA}"/>
    <cellStyle name="60% - Accent3 5 10" xfId="2853" xr:uid="{DBFAD9DD-5ED4-49F3-8318-5AE9EF71FB56}"/>
    <cellStyle name="60% - Accent3 5 11" xfId="2854" xr:uid="{F85161AD-F38B-440E-9839-7F47B87C5E2D}"/>
    <cellStyle name="60% - Accent3 5 12" xfId="2855" xr:uid="{94436758-219D-458E-9A63-53309F0CC037}"/>
    <cellStyle name="60% - Accent3 5 2" xfId="885" xr:uid="{7F73D43F-D8F3-442A-9C37-CD5DE3FEC172}"/>
    <cellStyle name="60% - Accent3 5 3" xfId="886" xr:uid="{5C2EF198-6D2F-4F19-A93C-2E86DD47795F}"/>
    <cellStyle name="60% - Accent3 5 4" xfId="887" xr:uid="{0C344E62-315C-485A-9C78-DE75C9BA4384}"/>
    <cellStyle name="60% - Accent3 5 5" xfId="888" xr:uid="{766D74F8-B552-46D9-B342-00488C0406F7}"/>
    <cellStyle name="60% - Accent3 5 6" xfId="889" xr:uid="{2ADCDA03-7787-4F8D-BFC7-32C69DA8AA16}"/>
    <cellStyle name="60% - Accent3 5 7" xfId="890" xr:uid="{3B414405-66C0-4A3F-9DB3-9AE1DE8DE2BA}"/>
    <cellStyle name="60% - Accent3 5 8" xfId="2856" xr:uid="{3F9D39DA-5D68-4E2E-95EB-4D6A5A8EFBBC}"/>
    <cellStyle name="60% - Accent3 5 9" xfId="2857" xr:uid="{AD95D522-4A5C-4986-9607-80AFF7768CF1}"/>
    <cellStyle name="60% - Accent3 5_Trimestral" xfId="2852" xr:uid="{21356B64-6F28-4302-9B9E-205504978975}"/>
    <cellStyle name="60% - Accent3 6" xfId="891" xr:uid="{EDDA79BA-7452-4A8B-B6E3-93AF1063BB19}"/>
    <cellStyle name="60% - Accent3 6 10" xfId="2859" xr:uid="{5F92F8F1-F7AF-4C8C-9C3F-12483C6A65AA}"/>
    <cellStyle name="60% - Accent3 6 11" xfId="2860" xr:uid="{231A458B-B300-44BE-B404-B6A9E1078707}"/>
    <cellStyle name="60% - Accent3 6 12" xfId="2861" xr:uid="{29DA4C84-199C-47C0-A597-D57EC14E772D}"/>
    <cellStyle name="60% - Accent3 6 2" xfId="892" xr:uid="{B6E4B751-800F-4906-93AD-3C4DFCD95A41}"/>
    <cellStyle name="60% - Accent3 6 3" xfId="893" xr:uid="{15DFA388-A3F9-488F-9FBE-F424E954EB8C}"/>
    <cellStyle name="60% - Accent3 6 4" xfId="894" xr:uid="{33EA6CF3-92C1-46B8-8B90-4C5DDF856014}"/>
    <cellStyle name="60% - Accent3 6 5" xfId="895" xr:uid="{E8D99825-0D76-4D0C-8C6C-9132557B167E}"/>
    <cellStyle name="60% - Accent3 6 6" xfId="896" xr:uid="{C1394865-C852-40ED-A19C-2B139FADC7AB}"/>
    <cellStyle name="60% - Accent3 6 7" xfId="897" xr:uid="{6CB8738D-E1B5-435C-BCAB-D8155C553025}"/>
    <cellStyle name="60% - Accent3 6 8" xfId="2862" xr:uid="{665FA980-4815-42CE-93E3-C11F0C8A5086}"/>
    <cellStyle name="60% - Accent3 6 9" xfId="2863" xr:uid="{F5E7D7E8-4FAC-4B22-8C21-8DEBD57BD78F}"/>
    <cellStyle name="60% - Accent3 6_Trimestral" xfId="2858" xr:uid="{61D333C3-052E-40E9-BC8D-2BAA71FB8116}"/>
    <cellStyle name="60% - Accent3 7" xfId="898" xr:uid="{D39751A5-8FF3-47EE-A300-6766823B0457}"/>
    <cellStyle name="60% - Accent3 7 10" xfId="2865" xr:uid="{C834356E-47CB-496A-9AAC-D889720D103B}"/>
    <cellStyle name="60% - Accent3 7 11" xfId="2866" xr:uid="{39271DCD-FF0D-4FA0-979D-F5158D8798C8}"/>
    <cellStyle name="60% - Accent3 7 12" xfId="2867" xr:uid="{984CC73B-52F3-47D1-8E6D-E6D990593BA7}"/>
    <cellStyle name="60% - Accent3 7 2" xfId="899" xr:uid="{C59D4304-FD4D-46A3-B9CE-B47F8C263041}"/>
    <cellStyle name="60% - Accent3 7 3" xfId="900" xr:uid="{82427527-3BEB-4D92-B7CF-1DB5B77D1C06}"/>
    <cellStyle name="60% - Accent3 7 4" xfId="901" xr:uid="{1B19236C-37A3-4F30-A943-E6248025F6DB}"/>
    <cellStyle name="60% - Accent3 7 5" xfId="902" xr:uid="{03DFD4AC-216C-48C0-963C-5678276DC863}"/>
    <cellStyle name="60% - Accent3 7 6" xfId="903" xr:uid="{4F39D863-C6A4-4D1C-A058-38A79212057D}"/>
    <cellStyle name="60% - Accent3 7 7" xfId="904" xr:uid="{9B1D32B2-2B22-447D-8E89-5D42F1BFF30D}"/>
    <cellStyle name="60% - Accent3 7 8" xfId="2868" xr:uid="{466EBF0A-3749-4D45-866D-7A1E05C785CD}"/>
    <cellStyle name="60% - Accent3 7 9" xfId="2869" xr:uid="{21B7BFEB-A826-433B-A705-4EDA97E8EFE6}"/>
    <cellStyle name="60% - Accent3 7_Trimestral" xfId="2864" xr:uid="{4FFB5BEA-27E9-42BD-AE88-43A1424E275C}"/>
    <cellStyle name="60% - Accent3 8" xfId="905" xr:uid="{1BD23745-FE09-4520-87F9-39D2DDD8152E}"/>
    <cellStyle name="60% - Accent3 8 10" xfId="2871" xr:uid="{98F6E20D-0FEC-4DBA-8705-504F6028EAB3}"/>
    <cellStyle name="60% - Accent3 8 11" xfId="2872" xr:uid="{F6A3B11F-6116-4306-87AC-6F77EDD2C17D}"/>
    <cellStyle name="60% - Accent3 8 12" xfId="2873" xr:uid="{02ADC633-0477-4F81-A46D-A45BEB422071}"/>
    <cellStyle name="60% - Accent3 8 2" xfId="906" xr:uid="{7A7C430C-5ED0-49B0-AF62-B99ED1AEEB82}"/>
    <cellStyle name="60% - Accent3 8 3" xfId="907" xr:uid="{9A3A8009-601C-4D84-A855-F55937B8C17A}"/>
    <cellStyle name="60% - Accent3 8 4" xfId="908" xr:uid="{27F1B63B-5ECA-427A-98FC-1ADF382225F6}"/>
    <cellStyle name="60% - Accent3 8 5" xfId="909" xr:uid="{FC43EF01-953C-4C44-9252-96AFA5748DDE}"/>
    <cellStyle name="60% - Accent3 8 6" xfId="910" xr:uid="{6FC2686F-B21E-40B6-A1C9-2DD122FCA534}"/>
    <cellStyle name="60% - Accent3 8 7" xfId="911" xr:uid="{B52C55D3-24B2-4FD3-81EE-553F4F0C26DF}"/>
    <cellStyle name="60% - Accent3 8 8" xfId="2874" xr:uid="{D3C92F50-5EFC-440C-ACDC-3DF9A054366B}"/>
    <cellStyle name="60% - Accent3 8 9" xfId="2875" xr:uid="{F08BAD4B-EF48-4D75-912F-2A6C2EE7EDB6}"/>
    <cellStyle name="60% - Accent3 8_Trimestral" xfId="2870" xr:uid="{CE61AD1B-985C-4C46-805B-71FBF7EB2568}"/>
    <cellStyle name="60% - Accent3 9" xfId="2876" xr:uid="{ECEFCEA7-EC18-45CF-9D37-42F6721D32BF}"/>
    <cellStyle name="60% - Accent4 2" xfId="912" xr:uid="{030997B1-685B-4DD6-B8E0-011133617E52}"/>
    <cellStyle name="60% - Accent4 2 10" xfId="2878" xr:uid="{A63A5D4E-F508-4EFA-97EA-C117061DB605}"/>
    <cellStyle name="60% - Accent4 2 11" xfId="2879" xr:uid="{AD7FCE49-EC5A-4323-A862-3534491B8110}"/>
    <cellStyle name="60% - Accent4 2 12" xfId="2880" xr:uid="{A5C2B1B1-E761-4749-A2A4-5C32AFEBF9E8}"/>
    <cellStyle name="60% - Accent4 2 2" xfId="913" xr:uid="{6EC1BCA7-4D8B-4001-96BA-FA616F36027E}"/>
    <cellStyle name="60% - Accent4 2 3" xfId="914" xr:uid="{8F1223A3-0F90-4D0A-AEC1-B5F4864204B7}"/>
    <cellStyle name="60% - Accent4 2 4" xfId="915" xr:uid="{C855B1B0-7733-411B-92E1-1BD9A052ECE9}"/>
    <cellStyle name="60% - Accent4 2 5" xfId="916" xr:uid="{BBF960FB-F035-4E26-945D-CBA21A0E1A91}"/>
    <cellStyle name="60% - Accent4 2 6" xfId="917" xr:uid="{3A90733D-DA47-442A-9846-CE4E9E385A60}"/>
    <cellStyle name="60% - Accent4 2 7" xfId="918" xr:uid="{DE1A9B91-C30B-4B62-B1B6-BED5E7062A34}"/>
    <cellStyle name="60% - Accent4 2 8" xfId="2881" xr:uid="{E8D22D18-4BA1-4546-B107-E4CD1302FA22}"/>
    <cellStyle name="60% - Accent4 2 9" xfId="2882" xr:uid="{50CD415D-93FF-4029-B707-637E6EEDDEFF}"/>
    <cellStyle name="60% - Accent4 2_Trimestral" xfId="2877" xr:uid="{AB853FF9-EAA6-48FE-AA91-71E3A4D03B46}"/>
    <cellStyle name="60% - Accent4 3" xfId="919" xr:uid="{E1E9EFC7-1E34-434D-86EE-ACFB6FCC618D}"/>
    <cellStyle name="60% - Accent4 3 10" xfId="2884" xr:uid="{C10B832A-397C-4A3A-B868-040DF132AA87}"/>
    <cellStyle name="60% - Accent4 3 11" xfId="2885" xr:uid="{8E6F76C5-3A99-42D9-80A9-DC83EE7C2F81}"/>
    <cellStyle name="60% - Accent4 3 12" xfId="2886" xr:uid="{37914497-D299-4A74-8898-86D130F1D99D}"/>
    <cellStyle name="60% - Accent4 3 2" xfId="920" xr:uid="{B1D99B1C-025A-4DA1-8BC9-0AD5C5E8344C}"/>
    <cellStyle name="60% - Accent4 3 3" xfId="921" xr:uid="{BB914B20-70F6-4FB5-AA85-F5B9252727AC}"/>
    <cellStyle name="60% - Accent4 3 4" xfId="922" xr:uid="{DF3CC923-11A5-4228-8311-2D92DBADAA97}"/>
    <cellStyle name="60% - Accent4 3 5" xfId="923" xr:uid="{AA53FC09-DF58-4EE9-BF5E-EB5C226310A9}"/>
    <cellStyle name="60% - Accent4 3 6" xfId="924" xr:uid="{B69BBD4D-5CC1-4DCF-AA16-B3772D45820A}"/>
    <cellStyle name="60% - Accent4 3 7" xfId="925" xr:uid="{A51106EE-16FF-4F0B-BD4B-61EABF9CC38F}"/>
    <cellStyle name="60% - Accent4 3 8" xfId="2887" xr:uid="{578CC706-6B93-426D-80A5-0BC38F7382F2}"/>
    <cellStyle name="60% - Accent4 3 9" xfId="2888" xr:uid="{8A0AFB47-923E-4CD4-BD60-8C7949078DD3}"/>
    <cellStyle name="60% - Accent4 3_Trimestral" xfId="2883" xr:uid="{3F8707D1-E8B6-43DA-91F7-F1C28990A07D}"/>
    <cellStyle name="60% - Accent4 4" xfId="926" xr:uid="{3CFAFDBE-6835-4A20-A7DB-0355ADB954C6}"/>
    <cellStyle name="60% - Accent4 4 10" xfId="2890" xr:uid="{F970313D-ABEC-41C1-AFB2-4ECF1C2EE756}"/>
    <cellStyle name="60% - Accent4 4 11" xfId="2891" xr:uid="{3449AFC8-13BE-4286-8E39-62C804B8D7FF}"/>
    <cellStyle name="60% - Accent4 4 12" xfId="2892" xr:uid="{92201A39-F74F-4040-BE1C-D71F3E4EC100}"/>
    <cellStyle name="60% - Accent4 4 2" xfId="927" xr:uid="{B74DFE61-7255-4F4C-8F40-C894EFDD016C}"/>
    <cellStyle name="60% - Accent4 4 3" xfId="928" xr:uid="{3E7687FE-FE0E-4ABF-AE6D-98BA4EA2886D}"/>
    <cellStyle name="60% - Accent4 4 4" xfId="929" xr:uid="{3CA198A6-E657-4B7A-B9E5-635B59D904E3}"/>
    <cellStyle name="60% - Accent4 4 5" xfId="930" xr:uid="{91160D17-4EB9-473B-8290-A4457F756D2B}"/>
    <cellStyle name="60% - Accent4 4 6" xfId="931" xr:uid="{AEDF1E17-C993-4F24-BAFB-D4DAE5FA3D2F}"/>
    <cellStyle name="60% - Accent4 4 7" xfId="932" xr:uid="{5F39F3B7-949D-45DF-9236-80A3CACDFDA5}"/>
    <cellStyle name="60% - Accent4 4 8" xfId="2893" xr:uid="{7BD2E0E1-9E6F-44AA-88B9-0812C66B9F24}"/>
    <cellStyle name="60% - Accent4 4 9" xfId="2894" xr:uid="{59CE1504-8FF1-4203-9821-3CFBBADF9864}"/>
    <cellStyle name="60% - Accent4 4_Trimestral" xfId="2889" xr:uid="{E2993235-B02C-4F8A-8FA9-DD9ABF2E1465}"/>
    <cellStyle name="60% - Accent4 5" xfId="933" xr:uid="{1372A0BB-A134-4253-8972-3949F71DC724}"/>
    <cellStyle name="60% - Accent4 5 10" xfId="2896" xr:uid="{CAABEEB4-F3AA-4BE2-A536-B7594698257D}"/>
    <cellStyle name="60% - Accent4 5 11" xfId="2897" xr:uid="{1FD73A6F-7B9A-4BE6-8BF1-3C5D38AB1507}"/>
    <cellStyle name="60% - Accent4 5 12" xfId="2898" xr:uid="{CB2859D3-8BC5-4A2B-A8AD-57F8F3FEBF2F}"/>
    <cellStyle name="60% - Accent4 5 2" xfId="934" xr:uid="{4D9B2C1B-2E26-4202-857B-8E088BB711A6}"/>
    <cellStyle name="60% - Accent4 5 3" xfId="935" xr:uid="{E51A88F6-AB11-4EDA-9D23-73C1FEB64BF4}"/>
    <cellStyle name="60% - Accent4 5 4" xfId="936" xr:uid="{5F4DE7BC-ADC4-4BCD-8C98-83EF61C9F6AE}"/>
    <cellStyle name="60% - Accent4 5 5" xfId="937" xr:uid="{1F252E0F-B428-4911-A2B0-96B716402E33}"/>
    <cellStyle name="60% - Accent4 5 6" xfId="938" xr:uid="{AFD1A797-C1E7-46D3-AC17-B9A1781D16DC}"/>
    <cellStyle name="60% - Accent4 5 7" xfId="939" xr:uid="{5071E176-D8AB-4CCD-93D2-5BDD2611DAAA}"/>
    <cellStyle name="60% - Accent4 5 8" xfId="2899" xr:uid="{BA334791-3EB3-4E73-9CDB-9B10DDBC8E90}"/>
    <cellStyle name="60% - Accent4 5 9" xfId="2900" xr:uid="{1E325C33-F1A4-4A23-85CB-5260D2A2967B}"/>
    <cellStyle name="60% - Accent4 5_Trimestral" xfId="2895" xr:uid="{D8B573CF-3375-4CDF-89AA-6FB3CDAA8F94}"/>
    <cellStyle name="60% - Accent4 6" xfId="940" xr:uid="{FADFE786-9E9F-4205-92D9-4876A0509DCB}"/>
    <cellStyle name="60% - Accent4 6 10" xfId="2902" xr:uid="{5AF146F9-6DCA-4937-B76A-93364B87D95E}"/>
    <cellStyle name="60% - Accent4 6 11" xfId="2903" xr:uid="{C6266FF3-67A9-4B40-BDEE-32FCF62FF4A4}"/>
    <cellStyle name="60% - Accent4 6 12" xfId="2904" xr:uid="{E810CB27-C61C-4576-9C63-663F28A58BD4}"/>
    <cellStyle name="60% - Accent4 6 2" xfId="941" xr:uid="{9791E21D-296E-465D-9A99-F32B32EB0BF8}"/>
    <cellStyle name="60% - Accent4 6 3" xfId="942" xr:uid="{B1905FB4-0E81-4E56-B0B8-7FDDA8D2A410}"/>
    <cellStyle name="60% - Accent4 6 4" xfId="943" xr:uid="{81032CB3-36AE-4A4D-9F46-647B882F7B56}"/>
    <cellStyle name="60% - Accent4 6 5" xfId="944" xr:uid="{FF0336EA-2B5A-475E-A0AC-E7D00668F578}"/>
    <cellStyle name="60% - Accent4 6 6" xfId="945" xr:uid="{0392E8BD-DE0D-436D-9C6D-653B6871D6D8}"/>
    <cellStyle name="60% - Accent4 6 7" xfId="946" xr:uid="{5D8F872B-0DB1-4990-A96F-77FD2B6C001E}"/>
    <cellStyle name="60% - Accent4 6 8" xfId="2905" xr:uid="{A457B034-AC13-4A14-A40E-BCE7A264A975}"/>
    <cellStyle name="60% - Accent4 6 9" xfId="2906" xr:uid="{8C40AB31-5104-46A9-ACD2-6286BF8C0B8E}"/>
    <cellStyle name="60% - Accent4 6_Trimestral" xfId="2901" xr:uid="{E3ED933A-CA01-4034-8428-92C169C48653}"/>
    <cellStyle name="60% - Accent4 7" xfId="947" xr:uid="{FC443743-E1E3-4182-ABCF-457446E2A456}"/>
    <cellStyle name="60% - Accent4 7 10" xfId="2908" xr:uid="{763A9C8F-2639-4953-A62E-E1DCB57A066E}"/>
    <cellStyle name="60% - Accent4 7 11" xfId="2909" xr:uid="{18EF7F37-B921-40BC-9954-5B8BE9A872B4}"/>
    <cellStyle name="60% - Accent4 7 12" xfId="2910" xr:uid="{744253FD-331B-431D-AD70-256BF7A668E6}"/>
    <cellStyle name="60% - Accent4 7 2" xfId="948" xr:uid="{03817CAE-3F6B-4DDF-8CB8-8F099111C133}"/>
    <cellStyle name="60% - Accent4 7 3" xfId="949" xr:uid="{88334FEF-7C90-413A-B00D-2CF8CF2EDA9E}"/>
    <cellStyle name="60% - Accent4 7 4" xfId="950" xr:uid="{3A0F1FF5-0736-4EC2-ADB1-53B96509568D}"/>
    <cellStyle name="60% - Accent4 7 5" xfId="951" xr:uid="{67EF4422-748B-4C88-B795-CF1BC81A6577}"/>
    <cellStyle name="60% - Accent4 7 6" xfId="952" xr:uid="{DEAE8BB1-26C9-42CB-A3DE-DD1AC8C23C93}"/>
    <cellStyle name="60% - Accent4 7 7" xfId="953" xr:uid="{D7919B75-94AA-484F-A3D0-E716B954665C}"/>
    <cellStyle name="60% - Accent4 7 8" xfId="2911" xr:uid="{7D82D66E-1A1F-42FB-AABD-6E72FF455008}"/>
    <cellStyle name="60% - Accent4 7 9" xfId="2912" xr:uid="{5231D7AF-71AB-4951-934E-87E6DCB6C761}"/>
    <cellStyle name="60% - Accent4 7_Trimestral" xfId="2907" xr:uid="{244C8B00-6BC9-49E3-8F4B-3254D7B00173}"/>
    <cellStyle name="60% - Accent4 8" xfId="954" xr:uid="{270A161B-19D7-4A82-8D65-C6DB48574810}"/>
    <cellStyle name="60% - Accent4 8 10" xfId="2914" xr:uid="{819E8277-7DFB-402A-A639-6C5310C4FC80}"/>
    <cellStyle name="60% - Accent4 8 11" xfId="2915" xr:uid="{0874F2CB-89CA-4EA2-BAEA-4B168B20BD2F}"/>
    <cellStyle name="60% - Accent4 8 12" xfId="2916" xr:uid="{5131A250-14C5-4A86-8948-BBBF341DC369}"/>
    <cellStyle name="60% - Accent4 8 2" xfId="955" xr:uid="{34709D06-8DF6-49A0-B4EB-BEE28E73FE2E}"/>
    <cellStyle name="60% - Accent4 8 3" xfId="956" xr:uid="{68B0A528-0759-4071-9997-5360D41503CE}"/>
    <cellStyle name="60% - Accent4 8 4" xfId="957" xr:uid="{BABE4D97-01E9-4D34-B2B0-1E60B7B89E2B}"/>
    <cellStyle name="60% - Accent4 8 5" xfId="958" xr:uid="{C9043A29-19D8-4176-9C4F-83F67E24AEB9}"/>
    <cellStyle name="60% - Accent4 8 6" xfId="959" xr:uid="{55B51AC7-0E9C-4EFE-A5CD-3045A3883967}"/>
    <cellStyle name="60% - Accent4 8 7" xfId="960" xr:uid="{2A3C827B-0C15-4936-B098-94B20EA65CD2}"/>
    <cellStyle name="60% - Accent4 8 8" xfId="2917" xr:uid="{6310D7D8-F566-4A85-9194-989B915D3C92}"/>
    <cellStyle name="60% - Accent4 8 9" xfId="2918" xr:uid="{704A78A3-6855-422E-B7F5-7A1105F5DF18}"/>
    <cellStyle name="60% - Accent4 8_Trimestral" xfId="2913" xr:uid="{9D381F1C-D7D2-4D74-9483-3816A51B78C5}"/>
    <cellStyle name="60% - Accent4 9" xfId="2919" xr:uid="{2650B7E1-41CB-4EE4-BE12-BCB7436DA836}"/>
    <cellStyle name="60% - Accent5 2" xfId="961" xr:uid="{B24F4DB7-46D3-4A75-8827-BF9773072E52}"/>
    <cellStyle name="60% - Accent5 2 10" xfId="2921" xr:uid="{20181A39-5809-47FB-9C28-47FD6F0533B8}"/>
    <cellStyle name="60% - Accent5 2 11" xfId="2922" xr:uid="{2C714677-5993-4440-BCFA-90CC7738BE90}"/>
    <cellStyle name="60% - Accent5 2 12" xfId="2923" xr:uid="{FE970A08-0E6E-4A7A-BF51-4B8494F042FB}"/>
    <cellStyle name="60% - Accent5 2 2" xfId="962" xr:uid="{09DD9452-2DC4-4F7B-B022-359B6CA82BE2}"/>
    <cellStyle name="60% - Accent5 2 3" xfId="963" xr:uid="{4D684FDB-6075-4B30-A0A0-18E0FA8B9D5D}"/>
    <cellStyle name="60% - Accent5 2 4" xfId="964" xr:uid="{1D2500A9-DE87-4C6B-9B7C-2271A2EA2051}"/>
    <cellStyle name="60% - Accent5 2 5" xfId="965" xr:uid="{D166CCD0-890A-42F9-B2B2-48B0840CD29B}"/>
    <cellStyle name="60% - Accent5 2 6" xfId="966" xr:uid="{F253383E-D03B-4F03-92C4-6B51E04D7A92}"/>
    <cellStyle name="60% - Accent5 2 7" xfId="967" xr:uid="{F42F3E6B-6131-4E07-B54D-0A47D1219F64}"/>
    <cellStyle name="60% - Accent5 2 8" xfId="2924" xr:uid="{E636119A-3AD7-4041-809B-C734E44C17DE}"/>
    <cellStyle name="60% - Accent5 2 9" xfId="2925" xr:uid="{48045F0D-A824-49DB-A5FD-2DA9ACAA32A4}"/>
    <cellStyle name="60% - Accent5 2_Trimestral" xfId="2920" xr:uid="{144A7B18-AB83-4496-83C8-F6107946A749}"/>
    <cellStyle name="60% - Accent5 3" xfId="968" xr:uid="{26C28924-1D82-4536-9DF9-F0EB2C472C87}"/>
    <cellStyle name="60% - Accent5 3 10" xfId="2927" xr:uid="{79B4C30C-942A-44FB-B1B6-F994B3E3A01E}"/>
    <cellStyle name="60% - Accent5 3 11" xfId="2928" xr:uid="{501079FD-4C46-4901-B469-AB913DAF0FDC}"/>
    <cellStyle name="60% - Accent5 3 12" xfId="2929" xr:uid="{46D33A86-5254-4C74-A431-B78DEE7EAF80}"/>
    <cellStyle name="60% - Accent5 3 2" xfId="969" xr:uid="{DFDDCA91-8A13-4E57-AA76-49696146B517}"/>
    <cellStyle name="60% - Accent5 3 3" xfId="970" xr:uid="{7D9188FB-6E23-471A-88F9-199FF3984C21}"/>
    <cellStyle name="60% - Accent5 3 4" xfId="971" xr:uid="{EA56438C-284F-407A-9876-D603BF4C821E}"/>
    <cellStyle name="60% - Accent5 3 5" xfId="972" xr:uid="{6DF085C0-4712-4EB3-82A6-001A757AA629}"/>
    <cellStyle name="60% - Accent5 3 6" xfId="973" xr:uid="{850DBAD6-839C-40A2-86A4-858E794372A2}"/>
    <cellStyle name="60% - Accent5 3 7" xfId="974" xr:uid="{A429B55C-F26A-4F92-B9BB-3AAB8ECB5FE8}"/>
    <cellStyle name="60% - Accent5 3 8" xfId="2930" xr:uid="{ED414C23-E9D7-484A-ABD0-8E07F3A60472}"/>
    <cellStyle name="60% - Accent5 3 9" xfId="2931" xr:uid="{F9207696-C5AA-4E1D-AAE7-DE994573628A}"/>
    <cellStyle name="60% - Accent5 3_Trimestral" xfId="2926" xr:uid="{5ED13CD8-912C-497D-9905-23AE9B2A82DF}"/>
    <cellStyle name="60% - Accent5 4" xfId="975" xr:uid="{E7FB7A18-8CCD-4818-A64A-D5299B935AF8}"/>
    <cellStyle name="60% - Accent5 4 10" xfId="2933" xr:uid="{84D72722-B98B-44C4-8441-61E1BC007D06}"/>
    <cellStyle name="60% - Accent5 4 11" xfId="2934" xr:uid="{3CB893DB-0DF3-462F-B97E-85959A45729A}"/>
    <cellStyle name="60% - Accent5 4 12" xfId="2935" xr:uid="{E690047B-A97B-48C0-8460-089A93CBFCB8}"/>
    <cellStyle name="60% - Accent5 4 2" xfId="976" xr:uid="{E69B68EF-1943-4A6A-9BDE-ED9E2A2963ED}"/>
    <cellStyle name="60% - Accent5 4 3" xfId="977" xr:uid="{68394EE6-1FBF-4F32-925F-7C607750CE9A}"/>
    <cellStyle name="60% - Accent5 4 4" xfId="978" xr:uid="{3F54AD3D-543A-4B7A-89D0-F632458F34A7}"/>
    <cellStyle name="60% - Accent5 4 5" xfId="979" xr:uid="{033CF6DB-BD46-4D7B-B2BF-2FB2B9B68CE5}"/>
    <cellStyle name="60% - Accent5 4 6" xfId="980" xr:uid="{64681E60-AE87-4B7D-BA64-944622BADBF5}"/>
    <cellStyle name="60% - Accent5 4 7" xfId="981" xr:uid="{FEE8FAA8-08BF-459B-98FC-26D773F1EBE1}"/>
    <cellStyle name="60% - Accent5 4 8" xfId="2936" xr:uid="{880A988F-3CB7-4B43-A9FC-140F268B37CD}"/>
    <cellStyle name="60% - Accent5 4 9" xfId="2937" xr:uid="{197C2E43-7134-481F-B563-DA6F1E8FCA6B}"/>
    <cellStyle name="60% - Accent5 4_Trimestral" xfId="2932" xr:uid="{0B28A194-2B4A-4C4B-8DAC-42F54A28CDB7}"/>
    <cellStyle name="60% - Accent5 5" xfId="982" xr:uid="{9B0C3DEE-7CE1-49EF-9DBB-263BC514F29D}"/>
    <cellStyle name="60% - Accent5 5 10" xfId="2939" xr:uid="{F0CA7264-0124-480A-BF20-8E2941CC10A5}"/>
    <cellStyle name="60% - Accent5 5 11" xfId="2940" xr:uid="{C323E973-4FAD-43A0-837F-E9624A81EDC3}"/>
    <cellStyle name="60% - Accent5 5 12" xfId="2941" xr:uid="{C7B198A9-FAF9-4D8F-BC47-B21F28F0CB55}"/>
    <cellStyle name="60% - Accent5 5 2" xfId="983" xr:uid="{4EC45D49-B5E1-4B9A-9723-12A9A0CD5230}"/>
    <cellStyle name="60% - Accent5 5 3" xfId="984" xr:uid="{103E63B8-8110-4C79-91DB-6E3BAC62D764}"/>
    <cellStyle name="60% - Accent5 5 4" xfId="985" xr:uid="{433ABC0D-6BD8-4BD9-A63D-EEA47CECD869}"/>
    <cellStyle name="60% - Accent5 5 5" xfId="986" xr:uid="{18829DB3-A90A-46FA-B4B1-AF8C3383E2A7}"/>
    <cellStyle name="60% - Accent5 5 6" xfId="987" xr:uid="{B8B729B8-EA2A-497E-A845-D1339CA6D219}"/>
    <cellStyle name="60% - Accent5 5 7" xfId="988" xr:uid="{3C27C949-A066-4C82-800F-5B4AC4C0880A}"/>
    <cellStyle name="60% - Accent5 5 8" xfId="2942" xr:uid="{EF99DF94-5BF7-4570-9F53-053F6CDAA4DD}"/>
    <cellStyle name="60% - Accent5 5 9" xfId="2943" xr:uid="{933CA530-D7BA-422D-A99C-AAE2765EFC2E}"/>
    <cellStyle name="60% - Accent5 5_Trimestral" xfId="2938" xr:uid="{981DF4AD-69F1-4BCF-B88E-B1C3ABB4D1E4}"/>
    <cellStyle name="60% - Accent5 6" xfId="989" xr:uid="{E6953E83-F363-48EE-B397-A988E5B34300}"/>
    <cellStyle name="60% - Accent5 6 10" xfId="2945" xr:uid="{8F7042DC-0E5E-4961-9CEF-8C8204176E09}"/>
    <cellStyle name="60% - Accent5 6 11" xfId="2946" xr:uid="{E6D8CBC7-76B5-4054-BCCC-DD1CA979515B}"/>
    <cellStyle name="60% - Accent5 6 12" xfId="2947" xr:uid="{7A466CDB-64A9-4576-AE23-C97B8FF196FC}"/>
    <cellStyle name="60% - Accent5 6 2" xfId="990" xr:uid="{41FE424C-E216-4170-82D2-AF4E9A292804}"/>
    <cellStyle name="60% - Accent5 6 3" xfId="991" xr:uid="{75910A99-6E46-40C9-AD00-8634620CDF69}"/>
    <cellStyle name="60% - Accent5 6 4" xfId="992" xr:uid="{69342DBE-B208-49AA-AD8D-4581A90FE13A}"/>
    <cellStyle name="60% - Accent5 6 5" xfId="993" xr:uid="{B7025E0C-FE8D-46C1-A759-2E14950FB972}"/>
    <cellStyle name="60% - Accent5 6 6" xfId="994" xr:uid="{68C8324B-569B-4271-8F26-353D746AC55D}"/>
    <cellStyle name="60% - Accent5 6 7" xfId="995" xr:uid="{1B842039-EAEE-4472-95F9-EA75E8AB5C8B}"/>
    <cellStyle name="60% - Accent5 6 8" xfId="2948" xr:uid="{703B2F13-4057-4B08-AD50-6AC1AF9452A1}"/>
    <cellStyle name="60% - Accent5 6 9" xfId="2949" xr:uid="{AA8C0E1A-FE8D-4397-9A76-93A9A4F10EB1}"/>
    <cellStyle name="60% - Accent5 6_Trimestral" xfId="2944" xr:uid="{A316113C-653D-4715-BA71-977748A80372}"/>
    <cellStyle name="60% - Accent5 7" xfId="996" xr:uid="{AB06300A-0609-4F36-9A1D-371D08DD618F}"/>
    <cellStyle name="60% - Accent5 7 10" xfId="2951" xr:uid="{CDFAC860-A20D-4B0D-A6CF-CFB6FE8F19DE}"/>
    <cellStyle name="60% - Accent5 7 11" xfId="2952" xr:uid="{37ADE38C-4F7E-43FF-8189-74B727F6C310}"/>
    <cellStyle name="60% - Accent5 7 12" xfId="2953" xr:uid="{AFC14EE9-0877-4FC9-AD47-0EBF70EEC5BE}"/>
    <cellStyle name="60% - Accent5 7 2" xfId="997" xr:uid="{978FEDEB-BAD4-4E79-807A-9575D8DBD5D3}"/>
    <cellStyle name="60% - Accent5 7 3" xfId="998" xr:uid="{9593B9EE-D56A-4F51-9BF5-CB1BBC5FCE4F}"/>
    <cellStyle name="60% - Accent5 7 4" xfId="999" xr:uid="{A6CCE760-84CD-41BD-9451-A5D25E2343C3}"/>
    <cellStyle name="60% - Accent5 7 5" xfId="1000" xr:uid="{8CB7B61D-7DDF-4672-9177-7D8633FD65EC}"/>
    <cellStyle name="60% - Accent5 7 6" xfId="1001" xr:uid="{79E7FE3F-046A-4CE1-8877-916484B7E052}"/>
    <cellStyle name="60% - Accent5 7 7" xfId="1002" xr:uid="{45D3DD7A-65BC-478E-A802-869D6382A704}"/>
    <cellStyle name="60% - Accent5 7 8" xfId="2954" xr:uid="{008598F9-BB30-4EE8-8562-D6A25A6189E6}"/>
    <cellStyle name="60% - Accent5 7 9" xfId="2955" xr:uid="{33536138-A3BE-4118-96A8-22819F07ACD1}"/>
    <cellStyle name="60% - Accent5 7_Trimestral" xfId="2950" xr:uid="{DBDEECD3-26DB-4132-970F-0DF89774C469}"/>
    <cellStyle name="60% - Accent5 8" xfId="1003" xr:uid="{D8CD49AE-FB57-420F-BAD9-F3836384A564}"/>
    <cellStyle name="60% - Accent5 8 10" xfId="2957" xr:uid="{2369F42E-8028-47F8-8BA4-429DC5CFF6CB}"/>
    <cellStyle name="60% - Accent5 8 11" xfId="2958" xr:uid="{EBE8047D-400E-43B9-849D-D4FF6AB122DE}"/>
    <cellStyle name="60% - Accent5 8 12" xfId="2959" xr:uid="{1C5C4FFC-41FB-4228-A48A-1666650A463D}"/>
    <cellStyle name="60% - Accent5 8 2" xfId="1004" xr:uid="{C090820D-DEF4-474A-8C6B-FC008B33D348}"/>
    <cellStyle name="60% - Accent5 8 3" xfId="1005" xr:uid="{1E02CCF1-2C0A-462B-AC86-799BA1F03A09}"/>
    <cellStyle name="60% - Accent5 8 4" xfId="1006" xr:uid="{F63F0582-692D-4035-9FBA-77F3EACBAD77}"/>
    <cellStyle name="60% - Accent5 8 5" xfId="1007" xr:uid="{0D36FFB2-8EBE-40DE-87EE-02CB10AF8F34}"/>
    <cellStyle name="60% - Accent5 8 6" xfId="1008" xr:uid="{D0F3BBAF-F1E4-47E6-A980-0B1BF692DBDF}"/>
    <cellStyle name="60% - Accent5 8 7" xfId="1009" xr:uid="{5A14D435-A0BC-4CE4-B5FE-D7402E79445E}"/>
    <cellStyle name="60% - Accent5 8 8" xfId="2960" xr:uid="{549C33A8-CF07-4DDA-994A-0113613A3177}"/>
    <cellStyle name="60% - Accent5 8 9" xfId="2961" xr:uid="{268D23E7-64BF-4DB1-9521-F3747F34F30F}"/>
    <cellStyle name="60% - Accent5 8_Trimestral" xfId="2956" xr:uid="{28102DE8-A05A-44D1-83DF-1E2EFFBA57F5}"/>
    <cellStyle name="60% - Accent5 9" xfId="2962" xr:uid="{203B8F68-17B8-4C74-9C03-973710D204B2}"/>
    <cellStyle name="60% - Accent6 2" xfId="1010" xr:uid="{91576785-ABB3-4707-8308-703CEB42C997}"/>
    <cellStyle name="60% - Accent6 2 10" xfId="2964" xr:uid="{EFB807BB-3E2A-44FA-879E-9F8934B0A29F}"/>
    <cellStyle name="60% - Accent6 2 11" xfId="2965" xr:uid="{318AEA6E-5A79-4EB8-A973-2C0B702BA9B3}"/>
    <cellStyle name="60% - Accent6 2 12" xfId="2966" xr:uid="{B0EADFCC-00D8-46AF-9879-EB7D546887AA}"/>
    <cellStyle name="60% - Accent6 2 2" xfId="1011" xr:uid="{BCFFE35E-99E7-4C51-8951-3199F4459070}"/>
    <cellStyle name="60% - Accent6 2 3" xfId="1012" xr:uid="{88A6F364-264A-41A4-9999-CCE095CA957A}"/>
    <cellStyle name="60% - Accent6 2 4" xfId="1013" xr:uid="{52CAA909-D483-4D3F-B98A-43AC0976222F}"/>
    <cellStyle name="60% - Accent6 2 5" xfId="1014" xr:uid="{6DC633F0-6E1C-4EC6-AB56-896C4E11740D}"/>
    <cellStyle name="60% - Accent6 2 6" xfId="1015" xr:uid="{5491967D-C090-45C3-892F-900E54D4260A}"/>
    <cellStyle name="60% - Accent6 2 7" xfId="1016" xr:uid="{B20C98A5-0241-434D-BC99-116E3B4D084C}"/>
    <cellStyle name="60% - Accent6 2 8" xfId="2967" xr:uid="{D3C14735-1D27-4393-BF66-C4A44F49E13B}"/>
    <cellStyle name="60% - Accent6 2 9" xfId="2968" xr:uid="{33ED03B0-73FC-4FDD-9DE6-FC7FF0415E88}"/>
    <cellStyle name="60% - Accent6 2_Trimestral" xfId="2963" xr:uid="{2909BCE0-5295-479A-9FDB-6BA946FF76AA}"/>
    <cellStyle name="60% - Accent6 3" xfId="1017" xr:uid="{FFCD165D-FD56-4C05-A727-ED4BC7C91528}"/>
    <cellStyle name="60% - Accent6 3 10" xfId="2970" xr:uid="{663DF174-2046-4F2F-86DA-F8678A853247}"/>
    <cellStyle name="60% - Accent6 3 11" xfId="2971" xr:uid="{88B79D47-3C75-4E64-89D4-84CD30EABA16}"/>
    <cellStyle name="60% - Accent6 3 12" xfId="2972" xr:uid="{44A6CAB7-7024-4941-8D59-C08452F18EDB}"/>
    <cellStyle name="60% - Accent6 3 2" xfId="1018" xr:uid="{300A4C42-7C0C-4CDA-840B-EAD44F5FA66E}"/>
    <cellStyle name="60% - Accent6 3 3" xfId="1019" xr:uid="{FD41DA74-63E6-445B-BA08-015843904161}"/>
    <cellStyle name="60% - Accent6 3 4" xfId="1020" xr:uid="{0951961C-3AE1-44B0-8123-75378B8012DD}"/>
    <cellStyle name="60% - Accent6 3 5" xfId="1021" xr:uid="{2DD5E6CB-05E8-4736-92CD-4040A108FDA3}"/>
    <cellStyle name="60% - Accent6 3 6" xfId="1022" xr:uid="{0CE93AEC-11CE-41AA-97B4-CA9C119FD002}"/>
    <cellStyle name="60% - Accent6 3 7" xfId="1023" xr:uid="{92829545-6EB3-486F-B341-5B89F7FF2FA7}"/>
    <cellStyle name="60% - Accent6 3 8" xfId="2973" xr:uid="{FD151682-04E8-46A3-80ED-F06F988D3EFF}"/>
    <cellStyle name="60% - Accent6 3 9" xfId="2974" xr:uid="{7CCEB308-714D-43E5-8EDB-4D2CD0B4D021}"/>
    <cellStyle name="60% - Accent6 3_Trimestral" xfId="2969" xr:uid="{FB643C97-17CD-48B3-A3CF-8F5B79C36BF2}"/>
    <cellStyle name="60% - Accent6 4" xfId="1024" xr:uid="{75F614A3-7B38-46A7-975E-62D1DDECB400}"/>
    <cellStyle name="60% - Accent6 4 10" xfId="2976" xr:uid="{83D0A90F-AFAF-4FE3-A756-06806E74B413}"/>
    <cellStyle name="60% - Accent6 4 11" xfId="2977" xr:uid="{A990CD29-3D58-4590-9322-92E9CED19BE8}"/>
    <cellStyle name="60% - Accent6 4 12" xfId="2978" xr:uid="{54E80E6A-B921-4239-8B20-FD90D9970A90}"/>
    <cellStyle name="60% - Accent6 4 2" xfId="1025" xr:uid="{72040DC5-A50F-4AB7-972F-E2C8AEBFFABC}"/>
    <cellStyle name="60% - Accent6 4 3" xfId="1026" xr:uid="{60CE30FA-0357-4630-9078-505AED20017B}"/>
    <cellStyle name="60% - Accent6 4 4" xfId="1027" xr:uid="{65CD2EB4-DA39-4114-AFC2-57516FDDACCD}"/>
    <cellStyle name="60% - Accent6 4 5" xfId="1028" xr:uid="{ED994542-B903-40EA-AA32-A9809163C84B}"/>
    <cellStyle name="60% - Accent6 4 6" xfId="1029" xr:uid="{8F4C1B9E-ACA0-49BB-9CE0-35BEAEF46824}"/>
    <cellStyle name="60% - Accent6 4 7" xfId="1030" xr:uid="{DE38BDCE-3CCA-49A2-B611-2DCAC076B85D}"/>
    <cellStyle name="60% - Accent6 4 8" xfId="2979" xr:uid="{DCAE37A9-6BAC-4C02-9F29-90E899F7B93E}"/>
    <cellStyle name="60% - Accent6 4 9" xfId="2980" xr:uid="{9450FF6F-BFEA-4A2B-98BB-B8B6459071ED}"/>
    <cellStyle name="60% - Accent6 4_Trimestral" xfId="2975" xr:uid="{2513DBF0-C393-4C05-A0FE-0D86EB3CB264}"/>
    <cellStyle name="60% - Accent6 5" xfId="1031" xr:uid="{18D2252C-6247-4126-972A-5658F193272A}"/>
    <cellStyle name="60% - Accent6 5 10" xfId="2982" xr:uid="{C1D13FDC-BAEC-4904-A31A-CE300FE9BD9D}"/>
    <cellStyle name="60% - Accent6 5 11" xfId="2983" xr:uid="{CB4C1864-6823-47F6-ADB1-F1E1D912BF06}"/>
    <cellStyle name="60% - Accent6 5 12" xfId="2984" xr:uid="{874A4021-6BDF-4844-B572-8F31136BEE54}"/>
    <cellStyle name="60% - Accent6 5 2" xfId="1032" xr:uid="{C6ADDD22-0181-4233-BC47-9EBDA095FCEC}"/>
    <cellStyle name="60% - Accent6 5 3" xfId="1033" xr:uid="{90F23F28-103C-4CAC-8283-93FB9C6A4900}"/>
    <cellStyle name="60% - Accent6 5 4" xfId="1034" xr:uid="{20146B83-1B9C-428B-A9C4-581F9DBC6B34}"/>
    <cellStyle name="60% - Accent6 5 5" xfId="1035" xr:uid="{0C071EB4-1D5D-4235-BF99-C16BC464D885}"/>
    <cellStyle name="60% - Accent6 5 6" xfId="1036" xr:uid="{E29DF882-FDA9-4E08-8067-0A490036BD30}"/>
    <cellStyle name="60% - Accent6 5 7" xfId="1037" xr:uid="{785FEEED-5933-44FB-BE95-0CC3E392A140}"/>
    <cellStyle name="60% - Accent6 5 8" xfId="2985" xr:uid="{6CE4B146-E32F-4C08-94B5-1F9A6AD14CE7}"/>
    <cellStyle name="60% - Accent6 5 9" xfId="2986" xr:uid="{331C5B4F-2747-4DE4-BAB0-B5131BDBE2A3}"/>
    <cellStyle name="60% - Accent6 5_Trimestral" xfId="2981" xr:uid="{689865A5-B5D6-4134-96A0-1A2FAE6DEA09}"/>
    <cellStyle name="60% - Accent6 6" xfId="1038" xr:uid="{39223734-5AAA-4AA8-9733-C9B761BC64F5}"/>
    <cellStyle name="60% - Accent6 6 10" xfId="2988" xr:uid="{96E9E902-4007-4644-90A9-114376274211}"/>
    <cellStyle name="60% - Accent6 6 11" xfId="2989" xr:uid="{7259EBB1-A775-413C-9F24-C3DEF1DD836E}"/>
    <cellStyle name="60% - Accent6 6 12" xfId="2990" xr:uid="{0666BE27-0A47-4C61-BABA-E0443F3FF334}"/>
    <cellStyle name="60% - Accent6 6 2" xfId="1039" xr:uid="{64071B11-F108-4845-A880-64B9EA65CB6D}"/>
    <cellStyle name="60% - Accent6 6 3" xfId="1040" xr:uid="{A65C9916-7CE9-4643-B75D-BC760D74E37B}"/>
    <cellStyle name="60% - Accent6 6 4" xfId="1041" xr:uid="{A2965539-B856-4236-9486-CDD988D8F65A}"/>
    <cellStyle name="60% - Accent6 6 5" xfId="1042" xr:uid="{DDFBBCA3-D52F-46B6-9BE8-C773018DC51F}"/>
    <cellStyle name="60% - Accent6 6 6" xfId="1043" xr:uid="{F2FB96E7-9068-4F2B-95F8-F49B08840763}"/>
    <cellStyle name="60% - Accent6 6 7" xfId="1044" xr:uid="{EA87B45D-22F4-4AB5-A16E-4623D42EE8BA}"/>
    <cellStyle name="60% - Accent6 6 8" xfId="2991" xr:uid="{44B4EE16-C264-42C1-8A20-2D35812D54BE}"/>
    <cellStyle name="60% - Accent6 6 9" xfId="2992" xr:uid="{A54AEB0F-9B5F-4204-A2E9-0C4724AF30C1}"/>
    <cellStyle name="60% - Accent6 6_Trimestral" xfId="2987" xr:uid="{BAC47144-478D-4C2B-A0C0-5061A8F545F2}"/>
    <cellStyle name="60% - Accent6 7" xfId="1045" xr:uid="{DB710580-828A-4AFB-BBBB-70A6F943F0FE}"/>
    <cellStyle name="60% - Accent6 7 10" xfId="2994" xr:uid="{B2B8323D-4062-45C8-8160-3377010476DE}"/>
    <cellStyle name="60% - Accent6 7 11" xfId="2995" xr:uid="{089307BB-7520-463E-9756-FDCA8E414E73}"/>
    <cellStyle name="60% - Accent6 7 12" xfId="2996" xr:uid="{0740C920-D278-41E9-8AC5-D1F4BCDF3E65}"/>
    <cellStyle name="60% - Accent6 7 2" xfId="1046" xr:uid="{6004A07F-B145-4323-AD95-BAC219A431E8}"/>
    <cellStyle name="60% - Accent6 7 3" xfId="1047" xr:uid="{3FCF71AE-CE9F-4F58-A313-B2279866BF10}"/>
    <cellStyle name="60% - Accent6 7 4" xfId="1048" xr:uid="{2A914E7D-56D1-452C-9B71-B8FC7BEFF041}"/>
    <cellStyle name="60% - Accent6 7 5" xfId="1049" xr:uid="{3B939DF3-C8EA-4F7E-9EE1-220123DDCC84}"/>
    <cellStyle name="60% - Accent6 7 6" xfId="1050" xr:uid="{D31F2EB3-88C6-49D8-AC0C-B15399B6D59C}"/>
    <cellStyle name="60% - Accent6 7 7" xfId="1051" xr:uid="{904A6A81-4451-48DE-B744-496E83FF9D75}"/>
    <cellStyle name="60% - Accent6 7 8" xfId="2997" xr:uid="{0CD861A0-7831-414C-9D0E-2711E985831A}"/>
    <cellStyle name="60% - Accent6 7 9" xfId="2998" xr:uid="{F1AFBD2F-C8DC-4F6E-B407-195D1BBD0428}"/>
    <cellStyle name="60% - Accent6 7_Trimestral" xfId="2993" xr:uid="{EFD86353-A511-404D-BB9E-3BF2A0315AF0}"/>
    <cellStyle name="60% - Accent6 8" xfId="1052" xr:uid="{185E259D-A95B-4512-AFE3-102EC56CD775}"/>
    <cellStyle name="60% - Accent6 8 10" xfId="3000" xr:uid="{02A97DCE-8DB4-470C-BF68-4958ACE260C4}"/>
    <cellStyle name="60% - Accent6 8 11" xfId="3001" xr:uid="{2465CB19-796E-4E2C-97AB-0575D38BFA75}"/>
    <cellStyle name="60% - Accent6 8 12" xfId="3002" xr:uid="{45DD2C76-8ECB-4DCD-9F61-48BA913A0331}"/>
    <cellStyle name="60% - Accent6 8 2" xfId="1053" xr:uid="{546FBFF3-7CCA-4487-A138-1E98CD183393}"/>
    <cellStyle name="60% - Accent6 8 3" xfId="1054" xr:uid="{BF8664DC-5603-472C-9B42-D0972536BA34}"/>
    <cellStyle name="60% - Accent6 8 4" xfId="1055" xr:uid="{34B86D18-F1CB-4CF0-93FA-177CB7DD28A0}"/>
    <cellStyle name="60% - Accent6 8 5" xfId="1056" xr:uid="{A1570EB9-0227-40D7-A379-81EA1A56556A}"/>
    <cellStyle name="60% - Accent6 8 6" xfId="1057" xr:uid="{31822222-6661-4D61-9EEF-77C7ECCE1F8B}"/>
    <cellStyle name="60% - Accent6 8 7" xfId="1058" xr:uid="{03CF7CFE-044B-4131-B403-434746EABC7B}"/>
    <cellStyle name="60% - Accent6 8 8" xfId="3003" xr:uid="{BCC4AF2A-D44F-4102-A23D-90C0E7F65D66}"/>
    <cellStyle name="60% - Accent6 8 9" xfId="3004" xr:uid="{6392BCA1-95DC-4931-BA04-43080B79F8D3}"/>
    <cellStyle name="60% - Accent6 8_Trimestral" xfId="2999" xr:uid="{40F9152F-213E-4EC2-8DA2-0277CA75E512}"/>
    <cellStyle name="60% - Accent6 9" xfId="3005" xr:uid="{0C968C65-2EE9-4A79-A69E-4DCE6F302520}"/>
    <cellStyle name="60% - Ênfase1 2" xfId="57" xr:uid="{9011CD1D-A453-4D65-A69B-4AE4A2BB6FE2}"/>
    <cellStyle name="60% - Ênfase2 2" xfId="58" xr:uid="{E5D56D32-480C-442D-BD44-FBF11753E765}"/>
    <cellStyle name="60% - Ênfase3 2" xfId="59" xr:uid="{4B553F68-E2EB-486F-A039-B730F56CB659}"/>
    <cellStyle name="60% - Ênfase4 2" xfId="60" xr:uid="{0A6AEA7F-07E4-413E-879A-E19D840FDA4B}"/>
    <cellStyle name="60% - Ênfase5 2" xfId="61" xr:uid="{47EC0F78-D0DF-48AF-B1D9-3C2A6728F019}"/>
    <cellStyle name="60% - Ênfase6 2" xfId="62" xr:uid="{DE063E50-D126-4E47-B21D-EB49303529D4}"/>
    <cellStyle name="Accent1 2" xfId="1059" xr:uid="{9B1F2F0C-3B84-437A-8A9C-209B0DA8012C}"/>
    <cellStyle name="Accent1 2 10" xfId="3007" xr:uid="{A330F155-EB8C-4C36-AE32-25DB6EC0787E}"/>
    <cellStyle name="Accent1 2 11" xfId="3008" xr:uid="{35C909D3-31B2-4A7D-892B-6452DCC38134}"/>
    <cellStyle name="Accent1 2 12" xfId="3009" xr:uid="{FD1727BE-890C-4175-9E7A-791C78AA6D11}"/>
    <cellStyle name="Accent1 2 2" xfId="1060" xr:uid="{50A00BF5-B1B0-4DA9-B21B-9B06D7A2498A}"/>
    <cellStyle name="Accent1 2 3" xfId="1061" xr:uid="{260BF15E-2F8F-4369-9BF7-355BC7D97A69}"/>
    <cellStyle name="Accent1 2 4" xfId="1062" xr:uid="{B5C02B02-7586-411A-9035-D171A464457D}"/>
    <cellStyle name="Accent1 2 5" xfId="1063" xr:uid="{F4728D26-EB4C-47E7-A5DE-CC024D6D53FE}"/>
    <cellStyle name="Accent1 2 6" xfId="1064" xr:uid="{5B6076A4-51CA-468A-B530-DFE569D5F506}"/>
    <cellStyle name="Accent1 2 7" xfId="1065" xr:uid="{3DE20E1E-D34C-4858-971A-08B11083F781}"/>
    <cellStyle name="Accent1 2 8" xfId="3010" xr:uid="{CA93C083-FC91-49AF-9D25-5AE42700DD0A}"/>
    <cellStyle name="Accent1 2 9" xfId="3011" xr:uid="{DA661D57-54D0-4DEB-B435-29F1325BB01A}"/>
    <cellStyle name="Accent1 2_Trimestral" xfId="3006" xr:uid="{FBB7444C-8666-4E43-8BE5-314A4B81436F}"/>
    <cellStyle name="Accent1 3" xfId="1066" xr:uid="{CC95BDCC-6548-433C-A22D-13738ABA600D}"/>
    <cellStyle name="Accent1 3 10" xfId="3013" xr:uid="{09A2FE2E-E954-48F9-B509-EAB000E18504}"/>
    <cellStyle name="Accent1 3 11" xfId="3014" xr:uid="{BF7E4FBA-7C36-48EC-9DC6-8F3D7273E269}"/>
    <cellStyle name="Accent1 3 12" xfId="3015" xr:uid="{8C1E1520-AECF-4C42-99FA-3BB96D4E2CD4}"/>
    <cellStyle name="Accent1 3 2" xfId="1067" xr:uid="{E57EC65C-EFDB-4E1C-AE2A-9F2633867DEC}"/>
    <cellStyle name="Accent1 3 3" xfId="1068" xr:uid="{6EA7DFEF-84C1-4AA9-8BC6-3CFB940013E0}"/>
    <cellStyle name="Accent1 3 4" xfId="1069" xr:uid="{B1ED6266-5305-45A1-A126-79133AB65228}"/>
    <cellStyle name="Accent1 3 5" xfId="1070" xr:uid="{BBE73ED6-02D7-450D-9598-0D71B6B0555F}"/>
    <cellStyle name="Accent1 3 6" xfId="1071" xr:uid="{15001A24-8214-439F-AA63-99B2961A2078}"/>
    <cellStyle name="Accent1 3 7" xfId="1072" xr:uid="{48C7FD60-1733-45F3-8242-9ACDB22E25EA}"/>
    <cellStyle name="Accent1 3 8" xfId="3016" xr:uid="{7A2A8332-13C0-4087-9B50-A0160787F6A3}"/>
    <cellStyle name="Accent1 3 9" xfId="3017" xr:uid="{0B8980F5-332A-4504-9F28-CA6032419EB8}"/>
    <cellStyle name="Accent1 3_Trimestral" xfId="3012" xr:uid="{1DB4320E-B91B-44CD-976C-5EB3BEB18F76}"/>
    <cellStyle name="Accent1 4" xfId="1073" xr:uid="{95B471B8-2E0F-41C8-8FB5-B53AA9AF47AC}"/>
    <cellStyle name="Accent1 4 10" xfId="3019" xr:uid="{FAEBF6F2-C8D5-4721-9F16-B2F506BB42AA}"/>
    <cellStyle name="Accent1 4 11" xfId="3020" xr:uid="{5D0F8FFD-9340-44D6-B977-48260400081C}"/>
    <cellStyle name="Accent1 4 12" xfId="3021" xr:uid="{4B616FB4-BF7C-40B1-AF92-5BA14A660000}"/>
    <cellStyle name="Accent1 4 2" xfId="1074" xr:uid="{47E59D7D-0510-4B53-9E50-E55605242D6E}"/>
    <cellStyle name="Accent1 4 3" xfId="1075" xr:uid="{6DEF2F4C-D417-4D54-AC99-BBFBE9587D5C}"/>
    <cellStyle name="Accent1 4 4" xfId="1076" xr:uid="{377E7DB5-7434-4C45-8ED5-E21C22677FF6}"/>
    <cellStyle name="Accent1 4 5" xfId="1077" xr:uid="{464AD69A-7C9A-4FB9-9ED4-388CE141A754}"/>
    <cellStyle name="Accent1 4 6" xfId="1078" xr:uid="{E083E2C5-EE84-4949-8268-5DDC0C25E906}"/>
    <cellStyle name="Accent1 4 7" xfId="1079" xr:uid="{29AC6D87-31AC-4F3B-87B4-98E05F442C62}"/>
    <cellStyle name="Accent1 4 8" xfId="3022" xr:uid="{D8547AB2-DCFC-4F54-9448-56228FCCD68A}"/>
    <cellStyle name="Accent1 4 9" xfId="3023" xr:uid="{20BA4B37-B270-43EB-96BF-79179C554738}"/>
    <cellStyle name="Accent1 4_Trimestral" xfId="3018" xr:uid="{1140B74C-6C7F-443D-BD44-0FDC6D9C1022}"/>
    <cellStyle name="Accent1 5" xfId="1080" xr:uid="{84AFE3E0-B34D-46C6-84D9-F3391AE506C1}"/>
    <cellStyle name="Accent1 5 10" xfId="3025" xr:uid="{6E5591D0-E3C2-473B-B384-21DB1CF045E4}"/>
    <cellStyle name="Accent1 5 11" xfId="3026" xr:uid="{F098C310-06F3-455E-978A-C1295BB16A40}"/>
    <cellStyle name="Accent1 5 12" xfId="3027" xr:uid="{1A8ACBA3-D5DF-43A2-B15F-1588AB8D1591}"/>
    <cellStyle name="Accent1 5 2" xfId="1081" xr:uid="{B0D895BE-9A92-427F-93EF-2EF5BB65608C}"/>
    <cellStyle name="Accent1 5 3" xfId="1082" xr:uid="{4902F5A6-5B60-4D39-A9A3-2B02E590E802}"/>
    <cellStyle name="Accent1 5 4" xfId="1083" xr:uid="{21D74E3E-9EF0-4BBE-B154-98C069B1985E}"/>
    <cellStyle name="Accent1 5 5" xfId="1084" xr:uid="{217369AE-4F0D-4D1E-B90E-F88875015648}"/>
    <cellStyle name="Accent1 5 6" xfId="1085" xr:uid="{85C49C25-D519-4F45-B112-142B12996BB3}"/>
    <cellStyle name="Accent1 5 7" xfId="1086" xr:uid="{0C471B83-0E06-43C8-8CBC-3FD00D383429}"/>
    <cellStyle name="Accent1 5 8" xfId="3028" xr:uid="{DCBD56B8-B549-4047-980E-35ED90E41516}"/>
    <cellStyle name="Accent1 5 9" xfId="3029" xr:uid="{EE9C35D1-C105-49C5-BDE8-7970990456DE}"/>
    <cellStyle name="Accent1 5_Trimestral" xfId="3024" xr:uid="{0C2F95DB-8D07-4E1B-A1A3-AE38CABD4518}"/>
    <cellStyle name="Accent1 6" xfId="1087" xr:uid="{78046740-4966-4030-B399-FBD3A6E3148F}"/>
    <cellStyle name="Accent1 6 10" xfId="3031" xr:uid="{58129EFF-B22F-41DA-B4EE-7F07A346719D}"/>
    <cellStyle name="Accent1 6 11" xfId="3032" xr:uid="{3F8476E5-243A-4D29-A546-7A40E4397D20}"/>
    <cellStyle name="Accent1 6 12" xfId="3033" xr:uid="{08379A85-975C-47FA-B699-7CBCFA5A66A0}"/>
    <cellStyle name="Accent1 6 2" xfId="1088" xr:uid="{D339993C-2F13-45BF-9E03-5608DCD8241D}"/>
    <cellStyle name="Accent1 6 3" xfId="1089" xr:uid="{B21D165B-3AB5-46CF-BFA7-B6C81557CEFE}"/>
    <cellStyle name="Accent1 6 4" xfId="1090" xr:uid="{808EF951-A750-41B0-876A-701B19118367}"/>
    <cellStyle name="Accent1 6 5" xfId="1091" xr:uid="{17162779-74C5-4487-8C2E-31877CE08BD6}"/>
    <cellStyle name="Accent1 6 6" xfId="1092" xr:uid="{3036520D-A5D6-4E6D-AB67-F52C40430683}"/>
    <cellStyle name="Accent1 6 7" xfId="1093" xr:uid="{53EC40DE-DE1B-4EC4-BB93-37A9C05BF15C}"/>
    <cellStyle name="Accent1 6 8" xfId="3034" xr:uid="{7A054002-5D2E-4EAA-8EE9-B4EDAEB9EAD1}"/>
    <cellStyle name="Accent1 6 9" xfId="3035" xr:uid="{81B3E54C-0887-4E5E-9906-CA5BE3A27700}"/>
    <cellStyle name="Accent1 6_Trimestral" xfId="3030" xr:uid="{4D1C7A39-4814-4713-9CF7-9E6A3B65EE3C}"/>
    <cellStyle name="Accent1 7" xfId="1094" xr:uid="{569C9BB3-F1E6-483B-9E58-3EE87BE3157F}"/>
    <cellStyle name="Accent1 7 10" xfId="3037" xr:uid="{148D732E-2D37-41E5-88F0-6DB2FA04FE17}"/>
    <cellStyle name="Accent1 7 11" xfId="3038" xr:uid="{EE880ED7-C33E-4441-86D4-668FF9FED893}"/>
    <cellStyle name="Accent1 7 12" xfId="3039" xr:uid="{A03A728D-7102-446E-91A8-166EB0A90D73}"/>
    <cellStyle name="Accent1 7 2" xfId="1095" xr:uid="{EA574504-F9BA-4C8C-8E89-B48219ED3B51}"/>
    <cellStyle name="Accent1 7 3" xfId="1096" xr:uid="{4F34BEDB-8BFB-4FA1-BC70-F3F5DA7521D3}"/>
    <cellStyle name="Accent1 7 4" xfId="1097" xr:uid="{BBF38A49-7AB1-49A8-9038-3720E930103D}"/>
    <cellStyle name="Accent1 7 5" xfId="1098" xr:uid="{FDE36743-3372-4A5C-99F8-CA001DF0E933}"/>
    <cellStyle name="Accent1 7 6" xfId="1099" xr:uid="{AD4FC24E-5D3E-4C6A-9DCD-10705D158FCE}"/>
    <cellStyle name="Accent1 7 7" xfId="1100" xr:uid="{A3376543-0FEC-4E2A-A4A6-898938A8DC2B}"/>
    <cellStyle name="Accent1 7 8" xfId="3040" xr:uid="{D3C7B211-67E5-4BA9-B97F-0EA667A7E2ED}"/>
    <cellStyle name="Accent1 7 9" xfId="3041" xr:uid="{FC4FE707-3470-4630-BDA1-6B3B9C6C4FB9}"/>
    <cellStyle name="Accent1 7_Trimestral" xfId="3036" xr:uid="{9255DC6F-4C3B-47DB-8B56-CC85CDC7D1B1}"/>
    <cellStyle name="Accent1 8" xfId="1101" xr:uid="{E5AE5200-F728-409C-9437-B7644BC03E3A}"/>
    <cellStyle name="Accent1 8 10" xfId="3043" xr:uid="{C3392BDE-42FF-40B6-ACF2-DECD11C18E6B}"/>
    <cellStyle name="Accent1 8 11" xfId="3044" xr:uid="{9631E5D1-B647-4117-9992-4841C16F2DB6}"/>
    <cellStyle name="Accent1 8 12" xfId="3045" xr:uid="{E1932C6B-9632-4DC5-AA7B-4D90A87A569F}"/>
    <cellStyle name="Accent1 8 2" xfId="1102" xr:uid="{C6D7C5AB-22FD-4509-9C0B-385F9E6C355B}"/>
    <cellStyle name="Accent1 8 3" xfId="1103" xr:uid="{5C6B902A-6033-4F8D-8B5C-18DD8EF14CC6}"/>
    <cellStyle name="Accent1 8 4" xfId="1104" xr:uid="{52861D10-4429-4809-A00B-B7431B516710}"/>
    <cellStyle name="Accent1 8 5" xfId="1105" xr:uid="{D77FF2CC-BF69-4990-8DFC-D27A3DC4EBBC}"/>
    <cellStyle name="Accent1 8 6" xfId="1106" xr:uid="{5656702D-E94F-428D-B2A0-C4555A40399C}"/>
    <cellStyle name="Accent1 8 7" xfId="1107" xr:uid="{DB2821AF-C2C6-43BA-9F3B-A5089B51CA85}"/>
    <cellStyle name="Accent1 8 8" xfId="3046" xr:uid="{A5E80FE2-0CD5-447D-9461-9D93144C6C47}"/>
    <cellStyle name="Accent1 8 9" xfId="3047" xr:uid="{909EAD61-3134-4E37-8ADC-402CF351E78D}"/>
    <cellStyle name="Accent1 8_Trimestral" xfId="3042" xr:uid="{D155BDE8-8B33-47AF-B9D0-07E0FB5D6A0B}"/>
    <cellStyle name="Accent1 9" xfId="3048" xr:uid="{EE100433-30B2-490A-8C63-249543A88320}"/>
    <cellStyle name="Accent2 2" xfId="1108" xr:uid="{10D1E174-92C6-40B2-8656-7B1FB6E70AC5}"/>
    <cellStyle name="Accent2 2 10" xfId="3050" xr:uid="{B5398789-6AF7-4AD3-93AD-FA31F3F0769B}"/>
    <cellStyle name="Accent2 2 11" xfId="3051" xr:uid="{F2F9DEB8-C712-46B9-8932-6FC264096BF4}"/>
    <cellStyle name="Accent2 2 12" xfId="3052" xr:uid="{4709C5C1-5EF1-4593-B2DD-F0F09428920B}"/>
    <cellStyle name="Accent2 2 2" xfId="1109" xr:uid="{527A97F6-DBD1-4FCD-9685-5257CE59B321}"/>
    <cellStyle name="Accent2 2 3" xfId="1110" xr:uid="{80C4B7C3-9426-4FF3-842C-4E6DB4BE7B76}"/>
    <cellStyle name="Accent2 2 4" xfId="1111" xr:uid="{60490540-F0BA-4E36-B333-3DAD43D03C24}"/>
    <cellStyle name="Accent2 2 5" xfId="1112" xr:uid="{558CDA98-9158-43FD-9516-31FE278A0919}"/>
    <cellStyle name="Accent2 2 6" xfId="1113" xr:uid="{AEFEC65E-D64B-425C-B326-5076DB398D03}"/>
    <cellStyle name="Accent2 2 7" xfId="1114" xr:uid="{B74E5305-18CE-442E-97C6-BEFF73B127F8}"/>
    <cellStyle name="Accent2 2 8" xfId="3053" xr:uid="{71923147-3C0D-4007-86C8-5F1AB7482755}"/>
    <cellStyle name="Accent2 2 9" xfId="3054" xr:uid="{1848D6FD-344F-4715-804C-E2A21BC730A0}"/>
    <cellStyle name="Accent2 2_Trimestral" xfId="3049" xr:uid="{D7E96551-DFF4-4318-B0D7-51095BABF026}"/>
    <cellStyle name="Accent2 3" xfId="1115" xr:uid="{332EE224-F41B-42DA-B06D-0288283C458E}"/>
    <cellStyle name="Accent2 3 10" xfId="3056" xr:uid="{98FC730E-B651-4AA6-A909-14BE97D872DD}"/>
    <cellStyle name="Accent2 3 11" xfId="3057" xr:uid="{BF2BCAA6-0A11-4164-AACB-8679C4C8B821}"/>
    <cellStyle name="Accent2 3 12" xfId="3058" xr:uid="{347AC1F3-2D5D-463C-AB4F-BFB78D754CE9}"/>
    <cellStyle name="Accent2 3 2" xfId="1116" xr:uid="{18275F06-21DB-4B83-8F90-9A6485E6BD84}"/>
    <cellStyle name="Accent2 3 3" xfId="1117" xr:uid="{25E7DFA0-72F6-4B10-A923-A3D9EEB7A815}"/>
    <cellStyle name="Accent2 3 4" xfId="1118" xr:uid="{D71B4DC8-CC10-429A-A12D-533CA2B644F4}"/>
    <cellStyle name="Accent2 3 5" xfId="1119" xr:uid="{BDA81E49-88BD-4C60-A441-93B01073BCAB}"/>
    <cellStyle name="Accent2 3 6" xfId="1120" xr:uid="{F51F6122-FF9A-451B-9079-0574E0820335}"/>
    <cellStyle name="Accent2 3 7" xfId="1121" xr:uid="{0C86F0C6-F35F-403F-916C-7BD5DFC3BD10}"/>
    <cellStyle name="Accent2 3 8" xfId="3059" xr:uid="{8932CA89-5B39-4414-95BE-C86D4C07C9F2}"/>
    <cellStyle name="Accent2 3 9" xfId="3060" xr:uid="{56B02D0B-D317-4B60-A14D-2C03E2CEA82F}"/>
    <cellStyle name="Accent2 3_Trimestral" xfId="3055" xr:uid="{9AFE0589-F7B1-4277-8DB5-C745145D2091}"/>
    <cellStyle name="Accent2 4" xfId="1122" xr:uid="{42D5B6C0-9542-48F4-8382-CC3094C588EB}"/>
    <cellStyle name="Accent2 4 10" xfId="3062" xr:uid="{6638CDEB-57C2-4F07-8EFE-C19FBEC482B8}"/>
    <cellStyle name="Accent2 4 11" xfId="3063" xr:uid="{9C3D8CED-1EB9-492C-A136-660C8EB27C6A}"/>
    <cellStyle name="Accent2 4 12" xfId="3064" xr:uid="{EEDF587C-CE7F-4E32-9FD1-315E3169AC17}"/>
    <cellStyle name="Accent2 4 2" xfId="1123" xr:uid="{F7981DB7-F1A6-4F20-89C7-FA36B4001B89}"/>
    <cellStyle name="Accent2 4 3" xfId="1124" xr:uid="{08F859B9-A680-4002-8AAF-8D63625D63A4}"/>
    <cellStyle name="Accent2 4 4" xfId="1125" xr:uid="{398EE302-3918-49F5-B1CD-8106A274080C}"/>
    <cellStyle name="Accent2 4 5" xfId="1126" xr:uid="{76F3E493-B452-408B-BD72-4BA72874145E}"/>
    <cellStyle name="Accent2 4 6" xfId="1127" xr:uid="{079B6D4E-0AB2-4138-B1FB-DADFEA083D43}"/>
    <cellStyle name="Accent2 4 7" xfId="1128" xr:uid="{D613E3EE-B3F2-4DB9-85C7-833957EC5A14}"/>
    <cellStyle name="Accent2 4 8" xfId="3065" xr:uid="{1C1D39FF-930F-4E12-BFCC-E01B4D6BDAC9}"/>
    <cellStyle name="Accent2 4 9" xfId="3066" xr:uid="{FE648EF2-A089-4F60-841A-9E8F9540578E}"/>
    <cellStyle name="Accent2 4_Trimestral" xfId="3061" xr:uid="{E6DF2C47-5783-404A-95C7-95A9F53D07FD}"/>
    <cellStyle name="Accent2 5" xfId="1129" xr:uid="{CEF23B73-9242-4F9C-A90C-5B943DC8C122}"/>
    <cellStyle name="Accent2 5 10" xfId="3068" xr:uid="{87CBD576-DF84-4B03-A0AB-B90B122D4160}"/>
    <cellStyle name="Accent2 5 11" xfId="3069" xr:uid="{04235F32-6444-4427-81CF-BBD8B11FA119}"/>
    <cellStyle name="Accent2 5 12" xfId="3070" xr:uid="{9072807D-C939-4788-B510-77B8917B528A}"/>
    <cellStyle name="Accent2 5 2" xfId="1130" xr:uid="{33FAAF4D-C81C-48EF-BE6F-86A8F9A6BE42}"/>
    <cellStyle name="Accent2 5 3" xfId="1131" xr:uid="{A5FE3C03-4390-4DE3-8ACB-5F4E37853E49}"/>
    <cellStyle name="Accent2 5 4" xfId="1132" xr:uid="{233150F7-F17D-4232-982B-615ED78F223C}"/>
    <cellStyle name="Accent2 5 5" xfId="1133" xr:uid="{6CE3DD07-6521-467C-B875-6C23BA8D10FE}"/>
    <cellStyle name="Accent2 5 6" xfId="1134" xr:uid="{29944803-EEEF-4744-B19A-90986B874492}"/>
    <cellStyle name="Accent2 5 7" xfId="1135" xr:uid="{EB830FDA-1329-4817-8B7D-DD21B130F9AA}"/>
    <cellStyle name="Accent2 5 8" xfId="3071" xr:uid="{89256D02-B089-4C76-9254-F68A97ACC18F}"/>
    <cellStyle name="Accent2 5 9" xfId="3072" xr:uid="{9F576339-80A3-40D9-887E-18C33A3E35A2}"/>
    <cellStyle name="Accent2 5_Trimestral" xfId="3067" xr:uid="{EC16DD88-FC88-497E-920C-4B1F29A11036}"/>
    <cellStyle name="Accent2 6" xfId="1136" xr:uid="{A4C8C11A-08CE-49B6-8B72-512E301B7BF1}"/>
    <cellStyle name="Accent2 6 10" xfId="3074" xr:uid="{E12EB2F0-3D5A-4222-8B93-B20522E3BBA2}"/>
    <cellStyle name="Accent2 6 11" xfId="3075" xr:uid="{CBC22CDB-2162-4363-8063-FCFFF27A04A7}"/>
    <cellStyle name="Accent2 6 12" xfId="3076" xr:uid="{2B3B9E71-029A-43C0-BD65-5C2B7264E692}"/>
    <cellStyle name="Accent2 6 2" xfId="1137" xr:uid="{C59B84E2-3CA2-4956-BA82-DBEBDACF9FF4}"/>
    <cellStyle name="Accent2 6 3" xfId="1138" xr:uid="{20C2BDCE-62CE-4DB4-92BD-7D7F40BF3660}"/>
    <cellStyle name="Accent2 6 4" xfId="1139" xr:uid="{65F415A2-63BB-4EC5-8D47-23DAFA2A57BF}"/>
    <cellStyle name="Accent2 6 5" xfId="1140" xr:uid="{CAC658FC-B262-4398-93D7-3AF300A6AC1A}"/>
    <cellStyle name="Accent2 6 6" xfId="1141" xr:uid="{7A39F85B-989B-4CC4-93CC-739C40B7E467}"/>
    <cellStyle name="Accent2 6 7" xfId="1142" xr:uid="{8ACCEE4D-8A90-4466-8C9D-11891932C69B}"/>
    <cellStyle name="Accent2 6 8" xfId="3077" xr:uid="{990BCDDC-7E69-4118-8E4C-A90C6591FFB7}"/>
    <cellStyle name="Accent2 6 9" xfId="3078" xr:uid="{DC0DD79F-05B4-404A-AB54-FAAFC9CF9CD4}"/>
    <cellStyle name="Accent2 6_Trimestral" xfId="3073" xr:uid="{B73F8E27-669D-42F6-BB2C-57864F500D11}"/>
    <cellStyle name="Accent2 7" xfId="1143" xr:uid="{743151CD-634D-4DA1-9023-0E0391BADE41}"/>
    <cellStyle name="Accent2 7 10" xfId="3080" xr:uid="{74219965-BE26-4647-B47A-17FAD9244E3A}"/>
    <cellStyle name="Accent2 7 11" xfId="3081" xr:uid="{35D426DF-EC09-4412-824A-F0DBB3E622C1}"/>
    <cellStyle name="Accent2 7 12" xfId="3082" xr:uid="{4358565B-9C57-41CD-A757-6CF657CA3C69}"/>
    <cellStyle name="Accent2 7 2" xfId="1144" xr:uid="{F06E9451-75D8-420B-BF26-7D79782D0870}"/>
    <cellStyle name="Accent2 7 3" xfId="1145" xr:uid="{BDE591D2-63C6-4028-B7E9-0109509E7FA2}"/>
    <cellStyle name="Accent2 7 4" xfId="1146" xr:uid="{AB9494E8-6203-4E8D-A14F-3240BE0D151A}"/>
    <cellStyle name="Accent2 7 5" xfId="1147" xr:uid="{4C147327-CAE4-4BC4-A862-C0ADA1CA6A72}"/>
    <cellStyle name="Accent2 7 6" xfId="1148" xr:uid="{FF04CA1A-6674-4C7F-AE33-7475A447EE80}"/>
    <cellStyle name="Accent2 7 7" xfId="1149" xr:uid="{F99AFD47-1BED-4231-AD0A-D489CC5E3A28}"/>
    <cellStyle name="Accent2 7 8" xfId="3083" xr:uid="{C3823F5F-1755-468D-BD5C-783FD66B9AE4}"/>
    <cellStyle name="Accent2 7 9" xfId="3084" xr:uid="{1EDF659D-AD5D-4787-9C5E-BD1768D47409}"/>
    <cellStyle name="Accent2 7_Trimestral" xfId="3079" xr:uid="{2BC7A31D-903B-4C52-9A96-329B33FAD251}"/>
    <cellStyle name="Accent2 8" xfId="1150" xr:uid="{9CF86075-A4C3-459A-BD36-8421D7ADC971}"/>
    <cellStyle name="Accent2 8 10" xfId="3086" xr:uid="{85D3801B-C743-484B-A4CA-86EF2FC5BD75}"/>
    <cellStyle name="Accent2 8 11" xfId="3087" xr:uid="{2A718AB2-26FC-4448-81A9-60610C8AFB48}"/>
    <cellStyle name="Accent2 8 12" xfId="3088" xr:uid="{26F7A63A-3E06-4FDD-AFD6-B49AB78F674D}"/>
    <cellStyle name="Accent2 8 2" xfId="1151" xr:uid="{2654FA5D-8264-4F16-AD91-CA856C701D4D}"/>
    <cellStyle name="Accent2 8 3" xfId="1152" xr:uid="{CD70D497-6CAB-45DF-ADD5-810876CA2D97}"/>
    <cellStyle name="Accent2 8 4" xfId="1153" xr:uid="{B2BA61E7-6BDB-4804-95D4-4E473DD78DC3}"/>
    <cellStyle name="Accent2 8 5" xfId="1154" xr:uid="{4E0A6A46-9BF2-4042-9653-12F22C1A7922}"/>
    <cellStyle name="Accent2 8 6" xfId="1155" xr:uid="{F5F0C7A7-9D88-4328-AB96-273B9E0D427B}"/>
    <cellStyle name="Accent2 8 7" xfId="1156" xr:uid="{2F4AF868-AF48-4169-A500-6D8D58028B9F}"/>
    <cellStyle name="Accent2 8 8" xfId="3089" xr:uid="{00681BA9-380C-4E0E-A74B-EEEE21D3DF65}"/>
    <cellStyle name="Accent2 8 9" xfId="3090" xr:uid="{E392452A-06C1-4FF2-BF6E-2AD5DD34BE75}"/>
    <cellStyle name="Accent2 8_Trimestral" xfId="3085" xr:uid="{F9FE36B7-98DD-4555-BBD7-2209A6982BB7}"/>
    <cellStyle name="Accent2 9" xfId="3091" xr:uid="{CA65E6B4-9741-4416-907C-93AF96741F1F}"/>
    <cellStyle name="Accent3 2" xfId="1157" xr:uid="{55159597-29A4-46EB-9984-7359E6F6B3C7}"/>
    <cellStyle name="Accent3 2 10" xfId="3093" xr:uid="{61F149DE-8095-4D4C-824E-94808AEA2A35}"/>
    <cellStyle name="Accent3 2 11" xfId="3094" xr:uid="{2CFB2185-B657-4524-A1F9-A3F95EA1764A}"/>
    <cellStyle name="Accent3 2 12" xfId="3095" xr:uid="{AD332C7D-1186-4615-B483-2F98CF747E88}"/>
    <cellStyle name="Accent3 2 2" xfId="1158" xr:uid="{1E22715B-AB83-4D5C-B0C8-14BB98971415}"/>
    <cellStyle name="Accent3 2 3" xfId="1159" xr:uid="{84708BDF-2DBE-46CC-BDA1-0826F4349583}"/>
    <cellStyle name="Accent3 2 4" xfId="1160" xr:uid="{979DF0C8-47FE-4C93-8B2B-81E68113D7A0}"/>
    <cellStyle name="Accent3 2 5" xfId="1161" xr:uid="{85EF0FBF-F2C5-4BB5-B96B-CCCD252A9B9C}"/>
    <cellStyle name="Accent3 2 6" xfId="1162" xr:uid="{7AB83C79-9C73-418F-B9EB-AB411FFFBCEA}"/>
    <cellStyle name="Accent3 2 7" xfId="1163" xr:uid="{788ECF46-2611-4EBC-A5E6-18F8EF95DDBF}"/>
    <cellStyle name="Accent3 2 8" xfId="3096" xr:uid="{EA9863DB-ED64-4521-9722-C57817441046}"/>
    <cellStyle name="Accent3 2 9" xfId="3097" xr:uid="{9922D74C-5BFE-49E1-BECC-152E5735912D}"/>
    <cellStyle name="Accent3 2_Trimestral" xfId="3092" xr:uid="{F5E99F03-4B67-4114-B6AB-5FF04F700AA3}"/>
    <cellStyle name="Accent3 3" xfId="1164" xr:uid="{7176A162-A261-4153-8888-762EE9B40A05}"/>
    <cellStyle name="Accent3 3 10" xfId="3099" xr:uid="{319988F1-B8A3-4C5F-B115-CCEF57084525}"/>
    <cellStyle name="Accent3 3 11" xfId="3100" xr:uid="{9CD75E68-892B-4197-AD71-0AC6D26F1883}"/>
    <cellStyle name="Accent3 3 12" xfId="3101" xr:uid="{16895D9C-197D-41C3-B93C-5A9342CD3704}"/>
    <cellStyle name="Accent3 3 2" xfId="1165" xr:uid="{D56E7125-83D3-43A5-B5FF-696EB48BF6D0}"/>
    <cellStyle name="Accent3 3 3" xfId="1166" xr:uid="{6688AD87-A137-4FA1-ADCB-2E1D6B1C7352}"/>
    <cellStyle name="Accent3 3 4" xfId="1167" xr:uid="{2EF3F24B-3A72-4AA1-9C66-130DAE4618E6}"/>
    <cellStyle name="Accent3 3 5" xfId="1168" xr:uid="{0867F94B-07EA-4BDA-AF01-67AE2E479F7C}"/>
    <cellStyle name="Accent3 3 6" xfId="1169" xr:uid="{56AF8112-C1D2-4133-9912-DDB94E25F1AD}"/>
    <cellStyle name="Accent3 3 7" xfId="1170" xr:uid="{DA01709A-547D-4AA4-9B5F-ADA3438D7856}"/>
    <cellStyle name="Accent3 3 8" xfId="3102" xr:uid="{1757AC91-8294-44AA-ACE2-8E432040E97E}"/>
    <cellStyle name="Accent3 3 9" xfId="3103" xr:uid="{8F8AF885-7073-45B0-9EA3-90E3F85EC9BA}"/>
    <cellStyle name="Accent3 3_Trimestral" xfId="3098" xr:uid="{038341E8-1C88-4D3D-A87C-14C89E4F7E62}"/>
    <cellStyle name="Accent3 4" xfId="1171" xr:uid="{BF3F34B2-1A9D-49C3-979F-217B7FD9B934}"/>
    <cellStyle name="Accent3 4 10" xfId="3105" xr:uid="{DACDC49E-33E6-4B64-8A55-B48A483107AA}"/>
    <cellStyle name="Accent3 4 11" xfId="3106" xr:uid="{A987A8C5-EB81-4424-AAD6-97BF494F9460}"/>
    <cellStyle name="Accent3 4 12" xfId="3107" xr:uid="{166F3B72-DB24-4BB2-AA85-19C947D2F13F}"/>
    <cellStyle name="Accent3 4 2" xfId="1172" xr:uid="{09527DE2-4E4E-4019-9FCC-443371A6DEDA}"/>
    <cellStyle name="Accent3 4 3" xfId="1173" xr:uid="{CF3496EC-DF21-4C90-95F4-02BF79682326}"/>
    <cellStyle name="Accent3 4 4" xfId="1174" xr:uid="{0D276C52-AD13-4A28-8062-F142409DC344}"/>
    <cellStyle name="Accent3 4 5" xfId="1175" xr:uid="{7B175BFC-053F-46A1-98BE-D26CCF8D3CD8}"/>
    <cellStyle name="Accent3 4 6" xfId="1176" xr:uid="{1685D00C-F33D-405D-822C-BDAEF289D49E}"/>
    <cellStyle name="Accent3 4 7" xfId="1177" xr:uid="{7167ACB5-DBE8-4B25-939F-88C3B7A32CA4}"/>
    <cellStyle name="Accent3 4 8" xfId="3108" xr:uid="{1F6B7E16-006D-4305-B67A-3CB349967BB4}"/>
    <cellStyle name="Accent3 4 9" xfId="3109" xr:uid="{3FC7D560-0686-4886-8154-FDDD49417BD2}"/>
    <cellStyle name="Accent3 4_Trimestral" xfId="3104" xr:uid="{02B784FD-1C24-4D0F-8386-CA80A8D3A38B}"/>
    <cellStyle name="Accent3 5" xfId="1178" xr:uid="{2884DCDA-C6D0-4860-96EC-C0FB9293E7B6}"/>
    <cellStyle name="Accent3 5 10" xfId="3111" xr:uid="{B9D8E3A8-3C51-4681-81BE-0F0DF50BEFFA}"/>
    <cellStyle name="Accent3 5 11" xfId="3112" xr:uid="{66401A15-609D-45AD-B197-B1A1454C2940}"/>
    <cellStyle name="Accent3 5 12" xfId="3113" xr:uid="{61E49138-06EC-4D94-9657-1CBF780DEC25}"/>
    <cellStyle name="Accent3 5 2" xfId="1179" xr:uid="{88D48E75-00CF-4E90-B2DF-4339D2C96228}"/>
    <cellStyle name="Accent3 5 3" xfId="1180" xr:uid="{83C0855B-8350-4784-B8B3-540409C47520}"/>
    <cellStyle name="Accent3 5 4" xfId="1181" xr:uid="{A05C8589-9AF9-477A-BEF1-CC9AEC71A2D7}"/>
    <cellStyle name="Accent3 5 5" xfId="1182" xr:uid="{9658B2B7-C5A3-4DC5-8C9E-262EF43FC30A}"/>
    <cellStyle name="Accent3 5 6" xfId="1183" xr:uid="{3192E033-5C58-4907-9EF5-4028E871651C}"/>
    <cellStyle name="Accent3 5 7" xfId="1184" xr:uid="{ECAF37C7-3DD8-4A43-8F6E-730395FA0D2D}"/>
    <cellStyle name="Accent3 5 8" xfId="3114" xr:uid="{16E15F56-A637-418E-A3AE-16A60981D7EB}"/>
    <cellStyle name="Accent3 5 9" xfId="3115" xr:uid="{39E62D7D-6778-4BD0-8651-8494D4C38D72}"/>
    <cellStyle name="Accent3 5_Trimestral" xfId="3110" xr:uid="{040E26BC-0778-4848-80CE-14D528188B26}"/>
    <cellStyle name="Accent3 6" xfId="1185" xr:uid="{3FD04C93-3720-41D9-A35A-86C1D62747BE}"/>
    <cellStyle name="Accent3 6 10" xfId="3117" xr:uid="{6E6535E2-2AC1-4D85-A1FF-6DEB57A36860}"/>
    <cellStyle name="Accent3 6 11" xfId="3118" xr:uid="{6DCEF4B6-A334-4321-A02F-1FA8CA074AD0}"/>
    <cellStyle name="Accent3 6 12" xfId="3119" xr:uid="{7664248B-1682-4F0C-89CC-3EA113E9FC59}"/>
    <cellStyle name="Accent3 6 2" xfId="1186" xr:uid="{90FE55D0-56CD-4ABE-933E-A85EC94E7A98}"/>
    <cellStyle name="Accent3 6 3" xfId="1187" xr:uid="{9EBC833F-D2B5-48F0-9667-0F7CA19E8931}"/>
    <cellStyle name="Accent3 6 4" xfId="1188" xr:uid="{1F4D8EB8-15CC-45C4-9D6E-5A1DF0273478}"/>
    <cellStyle name="Accent3 6 5" xfId="1189" xr:uid="{AD714CBC-B8ED-41F3-B0E7-DD954ED075F8}"/>
    <cellStyle name="Accent3 6 6" xfId="1190" xr:uid="{0113DE9D-BA74-47C8-90A1-65FE5E142F8D}"/>
    <cellStyle name="Accent3 6 7" xfId="1191" xr:uid="{754C93D5-F034-46C6-9C35-988F2688AB8F}"/>
    <cellStyle name="Accent3 6 8" xfId="3120" xr:uid="{613C5157-5137-4A4A-8AB4-4EA28CB75AC4}"/>
    <cellStyle name="Accent3 6 9" xfId="3121" xr:uid="{FDE1AFDF-1058-41EB-8550-DC48180D962C}"/>
    <cellStyle name="Accent3 6_Trimestral" xfId="3116" xr:uid="{72F772FB-6A9C-4485-A14D-D8584CA7FAD9}"/>
    <cellStyle name="Accent3 7" xfId="1192" xr:uid="{1773E63D-E773-4150-B610-31FE98BB7187}"/>
    <cellStyle name="Accent3 7 10" xfId="3123" xr:uid="{5964D2AD-F509-4128-8485-F7E70BC9F84E}"/>
    <cellStyle name="Accent3 7 11" xfId="3124" xr:uid="{EDDEDF09-7C23-4F03-9C74-6F18E3F12F7A}"/>
    <cellStyle name="Accent3 7 12" xfId="3125" xr:uid="{462C6D8F-E6A6-48CF-82C2-0306CE08FEFE}"/>
    <cellStyle name="Accent3 7 2" xfId="1193" xr:uid="{CCD20713-2242-4F7B-9569-627A1E3365EF}"/>
    <cellStyle name="Accent3 7 3" xfId="1194" xr:uid="{6C691CAE-A8DC-40E4-B9E0-211759F23C96}"/>
    <cellStyle name="Accent3 7 4" xfId="1195" xr:uid="{172699D3-0D21-4971-B6D4-6EFEA4FB6107}"/>
    <cellStyle name="Accent3 7 5" xfId="1196" xr:uid="{E9C223FC-5978-413D-9986-F4AAD2C83A22}"/>
    <cellStyle name="Accent3 7 6" xfId="1197" xr:uid="{77053003-BC60-4E0F-A042-31EB03805D3B}"/>
    <cellStyle name="Accent3 7 7" xfId="1198" xr:uid="{4C305111-7B56-462B-9DF2-73954962299E}"/>
    <cellStyle name="Accent3 7 8" xfId="3126" xr:uid="{49F66427-D097-4C18-A510-A45F0949B5DD}"/>
    <cellStyle name="Accent3 7 9" xfId="3127" xr:uid="{9B24B9AE-8F22-413A-840B-6E7D39C892EE}"/>
    <cellStyle name="Accent3 7_Trimestral" xfId="3122" xr:uid="{E3A37177-2F8A-4B2B-8C0D-CF0EF2E454A3}"/>
    <cellStyle name="Accent3 8" xfId="1199" xr:uid="{FEF12450-27BA-42EC-B798-AC5385B4DBD7}"/>
    <cellStyle name="Accent3 8 10" xfId="3129" xr:uid="{A084CE5D-76E5-4B2A-8E00-730415B707BC}"/>
    <cellStyle name="Accent3 8 11" xfId="3130" xr:uid="{8CF26842-6B13-49A2-B668-41A260043E63}"/>
    <cellStyle name="Accent3 8 12" xfId="3131" xr:uid="{A14E550D-4D51-4729-B3AE-6B5D9F1CBA57}"/>
    <cellStyle name="Accent3 8 2" xfId="1200" xr:uid="{691B58DA-5CC5-4CFA-884F-BD82EF521B45}"/>
    <cellStyle name="Accent3 8 3" xfId="1201" xr:uid="{6F125DF0-40A4-484B-ADF8-4C723989D148}"/>
    <cellStyle name="Accent3 8 4" xfId="1202" xr:uid="{B584082F-F290-4AD7-B0E5-A964626AF14B}"/>
    <cellStyle name="Accent3 8 5" xfId="1203" xr:uid="{096040A3-D3F1-4F04-842C-635F84C72650}"/>
    <cellStyle name="Accent3 8 6" xfId="1204" xr:uid="{F0295447-16FA-4AB5-9B78-B38C2FA515EC}"/>
    <cellStyle name="Accent3 8 7" xfId="1205" xr:uid="{282B8772-CD05-4897-9734-78354CEBBA66}"/>
    <cellStyle name="Accent3 8 8" xfId="3132" xr:uid="{40371746-A7A3-4596-9113-0ABA11F1AC05}"/>
    <cellStyle name="Accent3 8 9" xfId="3133" xr:uid="{51C20851-3FC2-4156-B8F4-6B5FF541F7E7}"/>
    <cellStyle name="Accent3 8_Trimestral" xfId="3128" xr:uid="{3FEDAC6E-EE36-42C8-BF5C-B939F21012A8}"/>
    <cellStyle name="Accent3 9" xfId="3134" xr:uid="{20DC4D83-2341-4351-A06D-7CF06EA9CB35}"/>
    <cellStyle name="Accent4 2" xfId="1206" xr:uid="{81AEF575-0018-4D22-9C2A-31A11EC3D9A4}"/>
    <cellStyle name="Accent4 2 10" xfId="3136" xr:uid="{AB34A584-EC36-49C9-89D8-53FFC404C60E}"/>
    <cellStyle name="Accent4 2 11" xfId="3137" xr:uid="{F9BFF3D9-CB5C-40A5-9389-318CF916F688}"/>
    <cellStyle name="Accent4 2 12" xfId="3138" xr:uid="{2CEA6CE1-5255-464C-AF5A-6C53584534CC}"/>
    <cellStyle name="Accent4 2 2" xfId="1207" xr:uid="{97ECB266-E256-4595-BD81-5C5673C1C918}"/>
    <cellStyle name="Accent4 2 3" xfId="1208" xr:uid="{3C861797-CE58-4310-B190-F18365345A90}"/>
    <cellStyle name="Accent4 2 4" xfId="1209" xr:uid="{DD425B0A-6404-44E8-A807-EF86B5E3758E}"/>
    <cellStyle name="Accent4 2 5" xfId="1210" xr:uid="{D0B7CBF1-2AD1-4A05-B613-C15808338F4D}"/>
    <cellStyle name="Accent4 2 6" xfId="1211" xr:uid="{644E6E9D-FB85-4471-9066-B23986ADBFCE}"/>
    <cellStyle name="Accent4 2 7" xfId="1212" xr:uid="{EE5316BB-8B29-49EA-998D-0FFE7F712ACF}"/>
    <cellStyle name="Accent4 2 8" xfId="3139" xr:uid="{9A5D6FFD-999C-45D6-8D9C-FA29F16AC39C}"/>
    <cellStyle name="Accent4 2 9" xfId="3140" xr:uid="{1326602D-8D0A-47DC-A947-F3DAAB6F2E8F}"/>
    <cellStyle name="Accent4 2_Trimestral" xfId="3135" xr:uid="{5B1758C8-4FD4-464A-B659-111CF158A412}"/>
    <cellStyle name="Accent4 3" xfId="1213" xr:uid="{BA73218D-C0BF-48F1-923A-F3F2FB8971A0}"/>
    <cellStyle name="Accent4 3 10" xfId="3142" xr:uid="{C05F5D58-A024-4BF3-A40F-565546A97C0A}"/>
    <cellStyle name="Accent4 3 11" xfId="3143" xr:uid="{123531D1-F862-40CD-891D-33D2604608C9}"/>
    <cellStyle name="Accent4 3 12" xfId="3144" xr:uid="{AA19FA0C-7D6B-4E0E-9D0C-1F8C32CA4C9C}"/>
    <cellStyle name="Accent4 3 2" xfId="1214" xr:uid="{88D4E781-F4A5-4C3B-940D-F0C2DB082B18}"/>
    <cellStyle name="Accent4 3 3" xfId="1215" xr:uid="{EFC8660A-FEE1-499E-A96F-B4EA3E63204C}"/>
    <cellStyle name="Accent4 3 4" xfId="1216" xr:uid="{5E3C3415-1851-4D80-B560-D116C11A30C6}"/>
    <cellStyle name="Accent4 3 5" xfId="1217" xr:uid="{C84C7690-E561-4668-BE93-94884AC8DE4E}"/>
    <cellStyle name="Accent4 3 6" xfId="1218" xr:uid="{8D9CF21C-116E-4996-996C-5FCE918528B0}"/>
    <cellStyle name="Accent4 3 7" xfId="1219" xr:uid="{42AF8599-C43F-409C-83EF-6189BC784696}"/>
    <cellStyle name="Accent4 3 8" xfId="3145" xr:uid="{26CB8135-F372-4F68-97A0-74C5FE0DD192}"/>
    <cellStyle name="Accent4 3 9" xfId="3146" xr:uid="{53E5A661-7C2E-4D7F-A678-DD7552C2A97E}"/>
    <cellStyle name="Accent4 3_Trimestral" xfId="3141" xr:uid="{1FF832C5-ED00-4CE0-8D72-F20F3E4A218E}"/>
    <cellStyle name="Accent4 4" xfId="1220" xr:uid="{203DBBC4-3548-4284-BCAB-B4CD5F16A38D}"/>
    <cellStyle name="Accent4 4 10" xfId="3148" xr:uid="{AB15DCE2-6B91-486F-8FA7-5E4FBFC1726D}"/>
    <cellStyle name="Accent4 4 11" xfId="3149" xr:uid="{2DAC9663-3F77-4A12-A291-F588E31CA250}"/>
    <cellStyle name="Accent4 4 12" xfId="3150" xr:uid="{7759A126-22A5-4EA0-B43A-948FD3C3C9C4}"/>
    <cellStyle name="Accent4 4 2" xfId="1221" xr:uid="{115CAE3A-B9CF-434F-B30A-F9B0665456C9}"/>
    <cellStyle name="Accent4 4 3" xfId="1222" xr:uid="{FF341323-E421-4A07-AD99-70254FD89DBB}"/>
    <cellStyle name="Accent4 4 4" xfId="1223" xr:uid="{B7BA14F5-EB7A-4021-A21D-F53226212445}"/>
    <cellStyle name="Accent4 4 5" xfId="1224" xr:uid="{1E4DF545-B681-40DC-9522-4CA7DD84D453}"/>
    <cellStyle name="Accent4 4 6" xfId="1225" xr:uid="{ED1D58C9-AA3B-499D-AA17-081CA9AA7AA8}"/>
    <cellStyle name="Accent4 4 7" xfId="1226" xr:uid="{B416DCD8-1A37-457E-A8EC-D50B3FBFEE53}"/>
    <cellStyle name="Accent4 4 8" xfId="3151" xr:uid="{A939576A-C1D9-4780-A3DB-F4B02C45FCDE}"/>
    <cellStyle name="Accent4 4 9" xfId="3152" xr:uid="{3C682716-8854-47C3-9DCD-C20D9DA8703C}"/>
    <cellStyle name="Accent4 4_Trimestral" xfId="3147" xr:uid="{4CF80FC9-6629-4EFE-A9B4-DB4B64FC2AB7}"/>
    <cellStyle name="Accent4 5" xfId="1227" xr:uid="{4018CBCC-D3BE-4197-B5C0-EF0AB304C9DE}"/>
    <cellStyle name="Accent4 5 10" xfId="3154" xr:uid="{4624482D-BCB6-4347-BB05-C764FF11177E}"/>
    <cellStyle name="Accent4 5 11" xfId="3155" xr:uid="{D94CC623-F4C7-403D-A1BA-B4B4EB0A065E}"/>
    <cellStyle name="Accent4 5 12" xfId="3156" xr:uid="{01B4F401-2267-48F5-80F8-D5C73F0AD23B}"/>
    <cellStyle name="Accent4 5 2" xfId="1228" xr:uid="{2D6CFCF0-EF9B-4C5D-BCBE-BEE78CAF4FE5}"/>
    <cellStyle name="Accent4 5 3" xfId="1229" xr:uid="{A92B9842-29F3-4AA2-BF14-6894CB83DEC0}"/>
    <cellStyle name="Accent4 5 4" xfId="1230" xr:uid="{D3AEB102-5F2C-4CEF-ADD1-DDE66816FF98}"/>
    <cellStyle name="Accent4 5 5" xfId="1231" xr:uid="{29B4D0C5-EF0A-4047-A340-AD681EF6B6FC}"/>
    <cellStyle name="Accent4 5 6" xfId="1232" xr:uid="{049983F6-322C-4EB3-AC88-D2F96CFC298D}"/>
    <cellStyle name="Accent4 5 7" xfId="1233" xr:uid="{DDB8E768-31E1-4710-83D8-829ABF4BC2B9}"/>
    <cellStyle name="Accent4 5 8" xfId="3157" xr:uid="{DD0B9505-1485-46BF-ABFD-B23B40F20B04}"/>
    <cellStyle name="Accent4 5 9" xfId="3158" xr:uid="{BD05443B-EC76-4000-B101-70501220AD11}"/>
    <cellStyle name="Accent4 5_Trimestral" xfId="3153" xr:uid="{5A0C772F-43D2-48B0-8B39-DE1F6B380F2D}"/>
    <cellStyle name="Accent4 6" xfId="1234" xr:uid="{65F5F969-DB4C-4019-BB7B-94ED0CCACE1F}"/>
    <cellStyle name="Accent4 6 10" xfId="3160" xr:uid="{C5846AC9-83EE-455D-A732-AB3770075E92}"/>
    <cellStyle name="Accent4 6 11" xfId="3161" xr:uid="{6188BE8C-F20E-4548-853C-8D7B2B9FE912}"/>
    <cellStyle name="Accent4 6 12" xfId="3162" xr:uid="{B5FEEB05-B01F-440D-A576-4E832A5C0C3F}"/>
    <cellStyle name="Accent4 6 2" xfId="1235" xr:uid="{B3FD2D1A-C216-4073-A983-63F8DD2C5CFF}"/>
    <cellStyle name="Accent4 6 3" xfId="1236" xr:uid="{001B254B-E5CA-4EA3-9424-AFCD6AA8C694}"/>
    <cellStyle name="Accent4 6 4" xfId="1237" xr:uid="{45CB5C8B-4512-4FF9-BE4E-53663C12677E}"/>
    <cellStyle name="Accent4 6 5" xfId="1238" xr:uid="{1EDDF428-958F-4811-AC9F-AADFB8127DE9}"/>
    <cellStyle name="Accent4 6 6" xfId="1239" xr:uid="{975B2580-9485-4DED-BE22-2781B0F1899A}"/>
    <cellStyle name="Accent4 6 7" xfId="1240" xr:uid="{B34CE90D-4292-4082-B1E7-30BCF6023B1E}"/>
    <cellStyle name="Accent4 6 8" xfId="3163" xr:uid="{3E02FB25-B228-40A1-A8F7-200879517C6F}"/>
    <cellStyle name="Accent4 6 9" xfId="3164" xr:uid="{93574AD7-B15E-45F3-B64A-7B1F5682811B}"/>
    <cellStyle name="Accent4 6_Trimestral" xfId="3159" xr:uid="{5465C89A-F500-4910-BBD5-4FAEDED183EB}"/>
    <cellStyle name="Accent4 7" xfId="1241" xr:uid="{58AB6A1F-C407-49C8-BA7B-A4AE80A813E6}"/>
    <cellStyle name="Accent4 7 10" xfId="3166" xr:uid="{03DE934A-9C31-4E9F-B735-E3F23EF2C12A}"/>
    <cellStyle name="Accent4 7 11" xfId="3167" xr:uid="{E345470C-A93A-4C8F-B1F1-7CAD159087EE}"/>
    <cellStyle name="Accent4 7 12" xfId="3168" xr:uid="{E3368D3B-2A9B-48A7-A7B3-59AA059526FF}"/>
    <cellStyle name="Accent4 7 2" xfId="1242" xr:uid="{5D17493F-D523-468C-AF50-AA2ACA3AE04F}"/>
    <cellStyle name="Accent4 7 3" xfId="1243" xr:uid="{E678AF7F-6A39-4F13-A5EB-2783390453D0}"/>
    <cellStyle name="Accent4 7 4" xfId="1244" xr:uid="{B25F3346-0C05-44D4-AABF-476693C75271}"/>
    <cellStyle name="Accent4 7 5" xfId="1245" xr:uid="{DCE7EA8D-BE9D-4477-AD71-2798CD6822FE}"/>
    <cellStyle name="Accent4 7 6" xfId="1246" xr:uid="{BE7E2C7E-2B0F-46A4-BB2D-FDB5327234D3}"/>
    <cellStyle name="Accent4 7 7" xfId="1247" xr:uid="{E668A410-44DF-4F4A-97D3-067709D746AD}"/>
    <cellStyle name="Accent4 7 8" xfId="3169" xr:uid="{997E6B04-A670-48A9-8CB5-DE5167DAD7A3}"/>
    <cellStyle name="Accent4 7 9" xfId="3170" xr:uid="{A1385B4F-931E-472B-A539-9485A2711C5A}"/>
    <cellStyle name="Accent4 7_Trimestral" xfId="3165" xr:uid="{37B19A06-F1A3-4D5B-9E15-C942714B56D6}"/>
    <cellStyle name="Accent4 8" xfId="1248" xr:uid="{99B965B4-9EED-4390-8CAE-EAF7D6FFEBAE}"/>
    <cellStyle name="Accent4 8 10" xfId="3172" xr:uid="{0AC6094F-B215-42C8-937D-D9E62FA3CF51}"/>
    <cellStyle name="Accent4 8 11" xfId="3173" xr:uid="{FDF0A404-5942-49E7-BB83-244EF340386B}"/>
    <cellStyle name="Accent4 8 12" xfId="3174" xr:uid="{B95810BA-3A04-48C2-9C14-F8976104CA50}"/>
    <cellStyle name="Accent4 8 2" xfId="1249" xr:uid="{EA54D912-9D8C-43C9-BA84-C0A91D459AD5}"/>
    <cellStyle name="Accent4 8 3" xfId="1250" xr:uid="{0B0903AD-C732-456A-A049-7BAD2ECD1853}"/>
    <cellStyle name="Accent4 8 4" xfId="1251" xr:uid="{EF7A727F-5121-4DEF-A674-7EA6D76E767E}"/>
    <cellStyle name="Accent4 8 5" xfId="1252" xr:uid="{3B340939-0B33-4B5B-A462-4D5FB4F7D3C7}"/>
    <cellStyle name="Accent4 8 6" xfId="1253" xr:uid="{40A5AFF3-4D18-407B-820C-645C2E61A9BD}"/>
    <cellStyle name="Accent4 8 7" xfId="1254" xr:uid="{5D0CEDDA-16E3-4624-8210-3128F5FEB851}"/>
    <cellStyle name="Accent4 8 8" xfId="3175" xr:uid="{0E89EBAC-1AC1-40A3-AB58-1901A6788FDC}"/>
    <cellStyle name="Accent4 8 9" xfId="3176" xr:uid="{58D094BB-789C-4AF0-B285-CC6F689C40CA}"/>
    <cellStyle name="Accent4 8_Trimestral" xfId="3171" xr:uid="{0199431F-8640-4D7C-A80F-F2D779FCA66B}"/>
    <cellStyle name="Accent4 9" xfId="3177" xr:uid="{010C2C9F-2691-4FE1-B9FA-2A1487153C0F}"/>
    <cellStyle name="Accent5 2" xfId="1255" xr:uid="{7A48B4F2-E799-44F5-A628-D616C01E4B48}"/>
    <cellStyle name="Accent5 2 10" xfId="3179" xr:uid="{7FF5E4EC-BC75-4E33-86CC-92BCD46D9F06}"/>
    <cellStyle name="Accent5 2 11" xfId="3180" xr:uid="{BF0387C5-6707-4D5D-A143-86873352382F}"/>
    <cellStyle name="Accent5 2 12" xfId="3181" xr:uid="{5DD7E940-83FD-4317-9BF8-0054D43E88BA}"/>
    <cellStyle name="Accent5 2 2" xfId="1256" xr:uid="{C83E15DD-D135-4BA1-B1F7-6350DB27A58C}"/>
    <cellStyle name="Accent5 2 3" xfId="1257" xr:uid="{E836FB80-E6B3-412D-BFC0-2932BAF39C3B}"/>
    <cellStyle name="Accent5 2 4" xfId="1258" xr:uid="{521B1830-0FDB-45B6-ADC4-86FA609046E2}"/>
    <cellStyle name="Accent5 2 5" xfId="1259" xr:uid="{4ED3928B-FB55-4990-AB60-C5D5BF4807C0}"/>
    <cellStyle name="Accent5 2 6" xfId="1260" xr:uid="{06680FD3-96DF-4EB3-8C4D-78C16BB7850C}"/>
    <cellStyle name="Accent5 2 7" xfId="1261" xr:uid="{362F8599-9C7B-4678-91EB-349ED9B1D2FF}"/>
    <cellStyle name="Accent5 2 8" xfId="3182" xr:uid="{652B7A15-CAB0-45CD-B1DF-503BD6D1AAB1}"/>
    <cellStyle name="Accent5 2 9" xfId="3183" xr:uid="{3B1EE3EB-18A7-4007-AE86-69EECB154C05}"/>
    <cellStyle name="Accent5 2_Trimestral" xfId="3178" xr:uid="{303FF30C-4B2B-4EA6-A062-AEE7C383AE04}"/>
    <cellStyle name="Accent5 3" xfId="1262" xr:uid="{9D3D9755-F916-4168-83DB-C97F26EFA993}"/>
    <cellStyle name="Accent5 3 10" xfId="3185" xr:uid="{F1A61F67-2C22-4BEB-B43B-F516E9746E46}"/>
    <cellStyle name="Accent5 3 11" xfId="3186" xr:uid="{97EB754F-9B1F-4ABC-A8A9-0406EC8F0CDE}"/>
    <cellStyle name="Accent5 3 12" xfId="3187" xr:uid="{FA16ECC8-E1CA-4E13-A4F3-978B2670771F}"/>
    <cellStyle name="Accent5 3 2" xfId="1263" xr:uid="{BC035654-7975-4102-8F6F-0ACEA7A713E6}"/>
    <cellStyle name="Accent5 3 3" xfId="1264" xr:uid="{F8D2BEF1-C192-4F4F-973E-9CD953FEE736}"/>
    <cellStyle name="Accent5 3 4" xfId="1265" xr:uid="{324F360C-5F0D-4AB3-AF75-C574554E305F}"/>
    <cellStyle name="Accent5 3 5" xfId="1266" xr:uid="{5BCD5B04-8DAF-4B64-B0E3-62D664AA35B9}"/>
    <cellStyle name="Accent5 3 6" xfId="1267" xr:uid="{79057051-B2E7-4E2C-B1A8-313568DF779B}"/>
    <cellStyle name="Accent5 3 7" xfId="1268" xr:uid="{E108EF38-C9CF-488A-BA71-F0F7A30A1CA6}"/>
    <cellStyle name="Accent5 3 8" xfId="3188" xr:uid="{87283CA5-7501-4591-B7EC-FF5C4F990155}"/>
    <cellStyle name="Accent5 3 9" xfId="3189" xr:uid="{C47306D2-E6DE-4A72-84F6-A31993F4F1F9}"/>
    <cellStyle name="Accent5 3_Trimestral" xfId="3184" xr:uid="{F77671CC-315C-441A-8A4D-F1D58ADAAD3E}"/>
    <cellStyle name="Accent5 4" xfId="1269" xr:uid="{40B86FE4-3418-441C-9B3D-46B5021E173C}"/>
    <cellStyle name="Accent5 4 10" xfId="3191" xr:uid="{4E89E5F2-804C-410B-941E-727A9133C15B}"/>
    <cellStyle name="Accent5 4 11" xfId="3192" xr:uid="{1B9F20B9-5AE2-4C6F-9C93-58EFE0CE7C52}"/>
    <cellStyle name="Accent5 4 12" xfId="3193" xr:uid="{9A94ECD1-4C3F-4726-A4E8-6934BE873907}"/>
    <cellStyle name="Accent5 4 2" xfId="1270" xr:uid="{A54E3BEA-4F51-4189-9627-433792031BA6}"/>
    <cellStyle name="Accent5 4 3" xfId="1271" xr:uid="{AAAA8A45-6685-4A97-A334-C362A5F1FD87}"/>
    <cellStyle name="Accent5 4 4" xfId="1272" xr:uid="{E747CDC1-A8EE-4913-B1CD-2462F5A913B2}"/>
    <cellStyle name="Accent5 4 5" xfId="1273" xr:uid="{C8213EC6-F819-41FB-BC80-97DBDB96F8B4}"/>
    <cellStyle name="Accent5 4 6" xfId="1274" xr:uid="{EF5FD7CC-9544-4B1B-AA38-75234E40E069}"/>
    <cellStyle name="Accent5 4 7" xfId="1275" xr:uid="{A7815262-E4E6-408F-AC3A-5C25E81FE02D}"/>
    <cellStyle name="Accent5 4 8" xfId="3194" xr:uid="{47547BC7-4AD7-451F-82CA-8B7CF7885F30}"/>
    <cellStyle name="Accent5 4 9" xfId="3195" xr:uid="{F4C7D0BD-5825-4AD7-81F7-E691E42F4389}"/>
    <cellStyle name="Accent5 4_Trimestral" xfId="3190" xr:uid="{CD506AFB-C3C4-4384-A5B2-0933533B0D11}"/>
    <cellStyle name="Accent5 5" xfId="1276" xr:uid="{A626DF5E-9E31-4D99-86FC-1A9D733267F6}"/>
    <cellStyle name="Accent5 5 10" xfId="3197" xr:uid="{8BFD291A-F105-420E-A458-1B51329B124E}"/>
    <cellStyle name="Accent5 5 11" xfId="3198" xr:uid="{F33F3758-D75A-47E3-B91A-741BCF948043}"/>
    <cellStyle name="Accent5 5 12" xfId="3199" xr:uid="{28660C70-4F25-497F-AD1B-83D3D28D3921}"/>
    <cellStyle name="Accent5 5 2" xfId="1277" xr:uid="{B6B99BD5-C2F2-4451-80B7-40FF32EDDE64}"/>
    <cellStyle name="Accent5 5 3" xfId="1278" xr:uid="{44AC1708-D67B-4236-BFB0-135B84D9D77D}"/>
    <cellStyle name="Accent5 5 4" xfId="1279" xr:uid="{7990D37F-A257-4DD8-B4C6-6EA9D4744446}"/>
    <cellStyle name="Accent5 5 5" xfId="1280" xr:uid="{D5DCB3FF-5B50-4971-946F-89A499E0DA53}"/>
    <cellStyle name="Accent5 5 6" xfId="1281" xr:uid="{D28D86DC-1375-4C85-B9B1-98EC625B7990}"/>
    <cellStyle name="Accent5 5 7" xfId="1282" xr:uid="{6CB5A63D-917C-44AF-96D8-A71AD126C301}"/>
    <cellStyle name="Accent5 5 8" xfId="3200" xr:uid="{2F3D6275-8E73-4ED1-AA47-8782DAC06F9F}"/>
    <cellStyle name="Accent5 5 9" xfId="3201" xr:uid="{17F4A0E0-BC58-42F4-A988-CA2761C9D0B9}"/>
    <cellStyle name="Accent5 5_Trimestral" xfId="3196" xr:uid="{AF35E300-F123-457C-877F-A5C8668D0FA1}"/>
    <cellStyle name="Accent5 6" xfId="3202" xr:uid="{34E39C3F-E529-436B-BA83-9B085EB570F1}"/>
    <cellStyle name="Accent6 2" xfId="1283" xr:uid="{90B73F6D-033A-45EE-B8A4-13557903B1FB}"/>
    <cellStyle name="Accent6 2 10" xfId="3204" xr:uid="{693C12FA-77BC-4D44-87A0-A98056019BE7}"/>
    <cellStyle name="Accent6 2 11" xfId="3205" xr:uid="{9E3B7A70-2FE8-44C8-818C-B376EA4850D2}"/>
    <cellStyle name="Accent6 2 12" xfId="3206" xr:uid="{8D42123D-C32A-4569-AF04-3B0DC5B572B1}"/>
    <cellStyle name="Accent6 2 2" xfId="1284" xr:uid="{05659308-3777-42D8-9F01-C70C565C15BF}"/>
    <cellStyle name="Accent6 2 3" xfId="1285" xr:uid="{DE96F519-349D-442B-BD77-C0BBCE64E143}"/>
    <cellStyle name="Accent6 2 4" xfId="1286" xr:uid="{0C51B1D7-DB54-4830-8550-FB0E3844BFA8}"/>
    <cellStyle name="Accent6 2 5" xfId="1287" xr:uid="{6B7D3671-F838-4A13-A722-8805247D155D}"/>
    <cellStyle name="Accent6 2 6" xfId="1288" xr:uid="{2844EC5F-E526-4EFA-9C34-A70258DA6A54}"/>
    <cellStyle name="Accent6 2 7" xfId="1289" xr:uid="{3E882C12-399F-4150-8337-EA5483B9D251}"/>
    <cellStyle name="Accent6 2 8" xfId="3207" xr:uid="{C60B73D5-3897-439A-B797-BEF85935ACC7}"/>
    <cellStyle name="Accent6 2 9" xfId="3208" xr:uid="{81DBF7A0-372E-41C2-91E3-FF98646947CE}"/>
    <cellStyle name="Accent6 2_Trimestral" xfId="3203" xr:uid="{615FA1EB-8F10-435E-85E2-4EC20456F6B7}"/>
    <cellStyle name="Accent6 3" xfId="1290" xr:uid="{72DC3907-44C1-449C-91EB-D091F52E2146}"/>
    <cellStyle name="Accent6 3 10" xfId="3210" xr:uid="{CB32F123-35AE-4270-AA9F-973E1B652886}"/>
    <cellStyle name="Accent6 3 11" xfId="3211" xr:uid="{E0CD7E6D-6865-49CF-B0D0-D4C2C87319CD}"/>
    <cellStyle name="Accent6 3 12" xfId="3212" xr:uid="{2EE15AFC-DCFC-49B0-A101-A645A7FEE5ED}"/>
    <cellStyle name="Accent6 3 2" xfId="1291" xr:uid="{2B106A86-0B33-45E0-99CE-E4024BB2CEC6}"/>
    <cellStyle name="Accent6 3 3" xfId="1292" xr:uid="{F5C8633D-7FB4-441C-BC4F-DC5C565F93D9}"/>
    <cellStyle name="Accent6 3 4" xfId="1293" xr:uid="{CB7F6FA2-A7FF-4605-B19D-320380914D26}"/>
    <cellStyle name="Accent6 3 5" xfId="1294" xr:uid="{C7EA9F73-20B4-4FE7-B8E1-5D92CA9F88E8}"/>
    <cellStyle name="Accent6 3 6" xfId="1295" xr:uid="{91C50108-4F3A-4E30-8E39-FDBB90D92A7F}"/>
    <cellStyle name="Accent6 3 7" xfId="1296" xr:uid="{9A89D55C-C70C-4EE7-82C5-44999961F5C5}"/>
    <cellStyle name="Accent6 3 8" xfId="3213" xr:uid="{5BDF8011-2332-4849-BCF2-436CCD1BCE8B}"/>
    <cellStyle name="Accent6 3 9" xfId="3214" xr:uid="{8B04CDCD-F659-4522-AADF-54259EE5F953}"/>
    <cellStyle name="Accent6 3_Trimestral" xfId="3209" xr:uid="{A66D0544-F40D-4F97-B460-84572AB5EAE2}"/>
    <cellStyle name="Accent6 4" xfId="1297" xr:uid="{AE42EF94-4BFA-46DD-8BE5-6582471CBA02}"/>
    <cellStyle name="Accent6 4 10" xfId="3216" xr:uid="{2695ED10-EB7B-4F92-9933-7B6322190821}"/>
    <cellStyle name="Accent6 4 11" xfId="3217" xr:uid="{CDBABFD2-B4A0-4B00-9BAA-40235DCB9970}"/>
    <cellStyle name="Accent6 4 12" xfId="3218" xr:uid="{370E79D3-32B3-43DE-9578-E068C81815CD}"/>
    <cellStyle name="Accent6 4 2" xfId="1298" xr:uid="{5E656B86-C878-4C12-B1AA-6648F85BC465}"/>
    <cellStyle name="Accent6 4 3" xfId="1299" xr:uid="{ADC8C5B8-4F4C-41C9-BB36-C9069CB56DDB}"/>
    <cellStyle name="Accent6 4 4" xfId="1300" xr:uid="{56ADE97A-1261-4096-90D8-686E5432B7CA}"/>
    <cellStyle name="Accent6 4 5" xfId="1301" xr:uid="{0F0F2149-E2CB-4D86-BCE0-954A41A39FDB}"/>
    <cellStyle name="Accent6 4 6" xfId="1302" xr:uid="{B2F665EA-1F0C-4E98-8E7F-9B2F44E5601A}"/>
    <cellStyle name="Accent6 4 7" xfId="1303" xr:uid="{18A55B77-9834-4445-9FAC-43595C9A810D}"/>
    <cellStyle name="Accent6 4 8" xfId="3219" xr:uid="{3B2060AE-F408-4A5D-9496-344412CB7F28}"/>
    <cellStyle name="Accent6 4 9" xfId="3220" xr:uid="{6CE490BE-7716-4802-BBB1-9139521FAAC5}"/>
    <cellStyle name="Accent6 4_Trimestral" xfId="3215" xr:uid="{8874092E-B3F2-4865-AB84-5879982099AD}"/>
    <cellStyle name="Accent6 5" xfId="1304" xr:uid="{685FD8B4-A93D-41CC-A367-01A588CF8517}"/>
    <cellStyle name="Accent6 5 10" xfId="3222" xr:uid="{2B216432-A8ED-4EC5-9B50-7D454B0E26E0}"/>
    <cellStyle name="Accent6 5 11" xfId="3223" xr:uid="{81A8C547-A9CB-4263-B4E0-582740D017F6}"/>
    <cellStyle name="Accent6 5 12" xfId="3224" xr:uid="{41BD71F8-A305-4678-ADE9-F804ADCDD80D}"/>
    <cellStyle name="Accent6 5 2" xfId="1305" xr:uid="{F9A77357-9DBA-4373-BCD3-F85DD7022B65}"/>
    <cellStyle name="Accent6 5 3" xfId="1306" xr:uid="{0EBF1DEC-AC28-4A89-9CE3-6E0C3B9E6980}"/>
    <cellStyle name="Accent6 5 4" xfId="1307" xr:uid="{FBAFED61-6013-407F-8FB1-D2E5D184885B}"/>
    <cellStyle name="Accent6 5 5" xfId="1308" xr:uid="{77551025-63C1-437C-8085-8F33003D1D55}"/>
    <cellStyle name="Accent6 5 6" xfId="1309" xr:uid="{9FA1777F-DC81-4442-B0ED-5EF8C063D516}"/>
    <cellStyle name="Accent6 5 7" xfId="1310" xr:uid="{B2BA6FFE-0F74-4D3F-A3CC-F1B35F76C31B}"/>
    <cellStyle name="Accent6 5 8" xfId="3225" xr:uid="{0952B63D-FB40-4DB1-AA1D-79C68D5DA8F8}"/>
    <cellStyle name="Accent6 5 9" xfId="3226" xr:uid="{B72EFBE8-8F53-4796-A554-C4CBC22AE825}"/>
    <cellStyle name="Accent6 5_Trimestral" xfId="3221" xr:uid="{482C776A-A2BC-4744-8F5A-06F94FC801C1}"/>
    <cellStyle name="Accent6 6" xfId="1311" xr:uid="{A88EB768-1CDC-48AB-B9C4-90B9FAFB9784}"/>
    <cellStyle name="Accent6 6 10" xfId="3228" xr:uid="{38AF7BF6-4448-4A20-B6A5-6AE26C09AA80}"/>
    <cellStyle name="Accent6 6 11" xfId="3229" xr:uid="{0065F804-D5CC-4705-BDCD-7D42E5F7070B}"/>
    <cellStyle name="Accent6 6 12" xfId="3230" xr:uid="{2A26578C-9C3C-4421-A365-4E8C9B72B711}"/>
    <cellStyle name="Accent6 6 2" xfId="1312" xr:uid="{4C3330DB-C09C-4D30-9575-60C40C0F84D7}"/>
    <cellStyle name="Accent6 6 3" xfId="1313" xr:uid="{B083FB8A-65C0-462F-AC78-A22EAF4E0244}"/>
    <cellStyle name="Accent6 6 4" xfId="1314" xr:uid="{F22A4B66-7689-4A8E-BDB9-690EFA5C9BD8}"/>
    <cellStyle name="Accent6 6 5" xfId="1315" xr:uid="{A31254FE-7C42-423E-A85C-2C01FCF1DDAC}"/>
    <cellStyle name="Accent6 6 6" xfId="1316" xr:uid="{F5DDA030-ED6C-480D-9256-5027943A50D5}"/>
    <cellStyle name="Accent6 6 7" xfId="1317" xr:uid="{6736FE4C-EA1C-4F2A-8631-17B2E4C15AE9}"/>
    <cellStyle name="Accent6 6 8" xfId="3231" xr:uid="{AFBD6D44-D375-4A51-B5EC-CCC96DF8949C}"/>
    <cellStyle name="Accent6 6 9" xfId="3232" xr:uid="{B893058B-380A-4872-B3FA-4658D9838C2D}"/>
    <cellStyle name="Accent6 6_Trimestral" xfId="3227" xr:uid="{2D3E46B7-218C-4314-BFB6-9217835769C0}"/>
    <cellStyle name="Accent6 7" xfId="1318" xr:uid="{056BDF1B-7396-4F22-8F15-E7CB745060C2}"/>
    <cellStyle name="Accent6 7 10" xfId="3234" xr:uid="{6140288F-85AC-475F-B428-4B399008D79C}"/>
    <cellStyle name="Accent6 7 11" xfId="3235" xr:uid="{E6A0818D-1453-4AB0-A25F-DDB542B79581}"/>
    <cellStyle name="Accent6 7 12" xfId="3236" xr:uid="{F0D91B49-39CD-403A-BC4F-AFA4F1161E46}"/>
    <cellStyle name="Accent6 7 2" xfId="1319" xr:uid="{FCA4EDEA-9026-4879-B837-45BD8A228C23}"/>
    <cellStyle name="Accent6 7 3" xfId="1320" xr:uid="{A5772196-E2EF-459C-88C0-99DD6F6737CF}"/>
    <cellStyle name="Accent6 7 4" xfId="1321" xr:uid="{601CD962-7FA9-43E0-ACD8-A0A28DEFFE1C}"/>
    <cellStyle name="Accent6 7 5" xfId="1322" xr:uid="{12246E3D-3F88-4C35-9C72-CD1131C2DA6B}"/>
    <cellStyle name="Accent6 7 6" xfId="1323" xr:uid="{B8CB1340-9A0D-485C-87C4-0611FCF4FBD8}"/>
    <cellStyle name="Accent6 7 7" xfId="1324" xr:uid="{602BEB38-B331-4DBB-8925-D3B9ECF12777}"/>
    <cellStyle name="Accent6 7 8" xfId="3237" xr:uid="{F1BE7B61-0069-423C-B649-014B252CA7F5}"/>
    <cellStyle name="Accent6 7 9" xfId="3238" xr:uid="{BDA29E9D-6979-405A-99FC-299B281FD628}"/>
    <cellStyle name="Accent6 7_Trimestral" xfId="3233" xr:uid="{85D2C06F-0456-4673-BA7C-432A2A4039B8}"/>
    <cellStyle name="Accent6 8" xfId="1325" xr:uid="{D4E1FD1A-531F-42A5-963F-F7E53F2B82F9}"/>
    <cellStyle name="Accent6 8 10" xfId="3240" xr:uid="{77E495A7-3C0E-43AA-A9D1-2C1A3EB3E10F}"/>
    <cellStyle name="Accent6 8 11" xfId="3241" xr:uid="{D8651C22-9C46-48EB-A1A5-DEBAB0046726}"/>
    <cellStyle name="Accent6 8 12" xfId="3242" xr:uid="{2FA4D0A5-2F0B-489F-ACD8-73202A4C96F5}"/>
    <cellStyle name="Accent6 8 2" xfId="1326" xr:uid="{E6EAD22D-3E9A-4EA4-8943-27D16B77C881}"/>
    <cellStyle name="Accent6 8 3" xfId="1327" xr:uid="{37E740A9-5A58-4DFB-ACA1-43CB8B84F051}"/>
    <cellStyle name="Accent6 8 4" xfId="1328" xr:uid="{A70C912D-ECB8-4DB7-96BF-5DFDECD39EA5}"/>
    <cellStyle name="Accent6 8 5" xfId="1329" xr:uid="{661D6B24-65C6-4093-ADA3-377027FA06C1}"/>
    <cellStyle name="Accent6 8 6" xfId="1330" xr:uid="{5B522343-C508-4C6D-8605-C158B8A3A9E3}"/>
    <cellStyle name="Accent6 8 7" xfId="1331" xr:uid="{C68F57DC-4B91-48C5-8404-FCEF51557C1C}"/>
    <cellStyle name="Accent6 8 8" xfId="3243" xr:uid="{FAA35623-E01B-48CD-8DBA-C4DA1D2799C2}"/>
    <cellStyle name="Accent6 8 9" xfId="3244" xr:uid="{72274EAD-310C-46B6-BF71-AB48CFAF95CA}"/>
    <cellStyle name="Accent6 8_Trimestral" xfId="3239" xr:uid="{74D4972A-3221-4DBE-A957-9C40B207AF2F}"/>
    <cellStyle name="Accent6 9" xfId="3245" xr:uid="{BF14FBB5-8D0F-4506-9A5D-EA00D7268AD5}"/>
    <cellStyle name="b0let" xfId="63" xr:uid="{2571A59E-C78C-4BAB-B289-1C70308F9AEC}"/>
    <cellStyle name="Bad 2" xfId="1332" xr:uid="{AB08053D-BF9D-452A-A931-1513A83DDB97}"/>
    <cellStyle name="Bad 2 10" xfId="3247" xr:uid="{05767255-5121-43C8-9482-BD5CD0DDCBE7}"/>
    <cellStyle name="Bad 2 11" xfId="3248" xr:uid="{A4428AF5-A9E1-47A4-B669-C9BB160868D3}"/>
    <cellStyle name="Bad 2 12" xfId="3249" xr:uid="{47712DA8-2647-4C1C-A9F0-062C084147AD}"/>
    <cellStyle name="Bad 2 2" xfId="1333" xr:uid="{1EEEF564-4492-4B58-906A-76C3682ED8C2}"/>
    <cellStyle name="Bad 2 3" xfId="1334" xr:uid="{A95897EF-469C-443D-8688-5304152CD05B}"/>
    <cellStyle name="Bad 2 4" xfId="1335" xr:uid="{41BC1A79-AB4F-4112-989F-D123B1A35413}"/>
    <cellStyle name="Bad 2 5" xfId="1336" xr:uid="{82E17E6D-BE4C-40C1-BCE0-D6E0E2333FF3}"/>
    <cellStyle name="Bad 2 6" xfId="1337" xr:uid="{2973EDBD-2B0E-42CD-AF84-FE9641BB1A64}"/>
    <cellStyle name="Bad 2 7" xfId="1338" xr:uid="{CE0DF4E0-3216-4CEF-A306-246068ECC0AD}"/>
    <cellStyle name="Bad 2 8" xfId="3250" xr:uid="{99D1816F-C9AE-45A2-8C4B-28D8CCDF9FE7}"/>
    <cellStyle name="Bad 2 9" xfId="3251" xr:uid="{49ED2D93-BAF6-4F7B-855D-9FFE52878419}"/>
    <cellStyle name="Bad 2_Trimestral" xfId="3246" xr:uid="{A4C6F32C-5479-4BF0-8367-739F8EEB347B}"/>
    <cellStyle name="Bad 3" xfId="1339" xr:uid="{939A9327-6438-4545-ADAB-FB579C9FE4CD}"/>
    <cellStyle name="Bad 3 10" xfId="3253" xr:uid="{0D604BE1-A0B2-4D92-BF9C-8935722F0484}"/>
    <cellStyle name="Bad 3 11" xfId="3254" xr:uid="{E60BBF99-4327-4AC2-89B3-5DFFB5F630AE}"/>
    <cellStyle name="Bad 3 12" xfId="3255" xr:uid="{97977042-D7AA-4DE4-98B1-2DDA05EB90A4}"/>
    <cellStyle name="Bad 3 2" xfId="1340" xr:uid="{C403EB95-EC5F-433C-BE70-898BA445ED84}"/>
    <cellStyle name="Bad 3 3" xfId="1341" xr:uid="{209F3427-F2BB-43CB-BE25-73B9B703B5CC}"/>
    <cellStyle name="Bad 3 4" xfId="1342" xr:uid="{709E90E0-6601-4BA3-9F50-57FD94007E56}"/>
    <cellStyle name="Bad 3 5" xfId="1343" xr:uid="{0BE3BB4D-B22B-4935-9231-C8759AB94FB3}"/>
    <cellStyle name="Bad 3 6" xfId="1344" xr:uid="{2597AE7D-00D7-4790-B1AB-AC9C4384875D}"/>
    <cellStyle name="Bad 3 7" xfId="1345" xr:uid="{AD37D516-27F2-42A9-B5BE-6C3BDA081808}"/>
    <cellStyle name="Bad 3 8" xfId="3256" xr:uid="{300C7A08-1ADB-43B1-9EC8-53E54DFB187E}"/>
    <cellStyle name="Bad 3 9" xfId="3257" xr:uid="{1B38FD84-F349-4730-86E2-1CB4C3A2DC0C}"/>
    <cellStyle name="Bad 3_Trimestral" xfId="3252" xr:uid="{533CB15E-24B5-4A6C-8F1A-9B7CBDF842F8}"/>
    <cellStyle name="Bad 4" xfId="1346" xr:uid="{689D41A5-D3DF-4430-8214-83012CB4C976}"/>
    <cellStyle name="Bad 4 10" xfId="3259" xr:uid="{D4E74FC4-5831-4C1C-813F-E6E6978A6533}"/>
    <cellStyle name="Bad 4 11" xfId="3260" xr:uid="{A447E6C0-0F3F-436B-96CA-EE922097B770}"/>
    <cellStyle name="Bad 4 12" xfId="3261" xr:uid="{51301359-22B7-4600-8D96-2472C17AB471}"/>
    <cellStyle name="Bad 4 2" xfId="1347" xr:uid="{EA272F08-E054-4E77-8830-2E8C8144559A}"/>
    <cellStyle name="Bad 4 3" xfId="1348" xr:uid="{57DED9D7-C15F-4DC2-A218-DB03884D3812}"/>
    <cellStyle name="Bad 4 4" xfId="1349" xr:uid="{D419ABBB-AFEF-4802-9782-3EF1521D9DC0}"/>
    <cellStyle name="Bad 4 5" xfId="1350" xr:uid="{F4C08BBE-E78B-45B8-BD1C-EEA5A001DFDB}"/>
    <cellStyle name="Bad 4 6" xfId="1351" xr:uid="{CD62031A-5E05-47CE-BA09-38CF4D90C553}"/>
    <cellStyle name="Bad 4 7" xfId="1352" xr:uid="{C1CD32CF-D8C4-40FB-8ED2-11F72D36D62B}"/>
    <cellStyle name="Bad 4 8" xfId="3262" xr:uid="{69EA37D9-7F7D-4791-9021-06B683E117C3}"/>
    <cellStyle name="Bad 4 9" xfId="3263" xr:uid="{46531F27-D1C0-4DEA-B4DA-C771D9B3D51B}"/>
    <cellStyle name="Bad 4_Trimestral" xfId="3258" xr:uid="{356E037B-D316-4411-8DC1-7F172FCBAB07}"/>
    <cellStyle name="Bad 5" xfId="1353" xr:uid="{C44B0019-8A7F-4BBC-8024-5EE1F4DA76DD}"/>
    <cellStyle name="Bad 5 10" xfId="3265" xr:uid="{CD478E7D-8CD3-4264-8BD3-B10201EEE225}"/>
    <cellStyle name="Bad 5 11" xfId="3266" xr:uid="{E0A3F4DE-E392-46F0-9C06-8A3EF443E23E}"/>
    <cellStyle name="Bad 5 12" xfId="3267" xr:uid="{A8C08C76-7F3A-43E6-9197-CE1BB7FD9AC7}"/>
    <cellStyle name="Bad 5 2" xfId="1354" xr:uid="{6E8BDD39-B8AB-4A8F-BCC4-98309D04D4D4}"/>
    <cellStyle name="Bad 5 3" xfId="1355" xr:uid="{1B543216-2002-4BA5-AD94-86B1600DC158}"/>
    <cellStyle name="Bad 5 4" xfId="1356" xr:uid="{EAACA8AA-D913-40A6-8538-946C45868BCE}"/>
    <cellStyle name="Bad 5 5" xfId="1357" xr:uid="{D9CB650D-CBB8-4361-A1E0-A9A7B97E1199}"/>
    <cellStyle name="Bad 5 6" xfId="1358" xr:uid="{3F306319-47CE-45A1-BD90-E244F78C5194}"/>
    <cellStyle name="Bad 5 7" xfId="1359" xr:uid="{3CC2C033-B9C1-4914-9076-39F63F0505A1}"/>
    <cellStyle name="Bad 5 8" xfId="3268" xr:uid="{179F8A22-C892-45EE-BDE7-C3D821B9FBC2}"/>
    <cellStyle name="Bad 5 9" xfId="3269" xr:uid="{DAF5B62A-5748-4150-988D-0DC0695D5E66}"/>
    <cellStyle name="Bad 5_Trimestral" xfId="3264" xr:uid="{B8D41718-797C-418A-A47C-F3FF5AEBEBC4}"/>
    <cellStyle name="Bad 6" xfId="1360" xr:uid="{F868291F-C098-4B97-859A-C02C207715DE}"/>
    <cellStyle name="Bad 6 10" xfId="3271" xr:uid="{7E6D7923-6ADF-45B3-B331-3CECD99D5D1E}"/>
    <cellStyle name="Bad 6 11" xfId="3272" xr:uid="{E734BEAA-565A-4C11-8FD2-DACD3173F474}"/>
    <cellStyle name="Bad 6 12" xfId="3273" xr:uid="{B66BEA4C-9C9B-4924-A764-C586DF49D4CF}"/>
    <cellStyle name="Bad 6 2" xfId="1361" xr:uid="{3A03CC21-5A98-4380-90CB-0E0DB623F8C9}"/>
    <cellStyle name="Bad 6 3" xfId="1362" xr:uid="{AFFFB812-A74E-4D31-86EE-D09E869E47DD}"/>
    <cellStyle name="Bad 6 4" xfId="1363" xr:uid="{DE9046E8-72A9-4D13-9CD0-6AE551BB81AD}"/>
    <cellStyle name="Bad 6 5" xfId="1364" xr:uid="{42177D46-205C-4811-A4B5-05073ADA9DCC}"/>
    <cellStyle name="Bad 6 6" xfId="1365" xr:uid="{FDF2E6B2-2307-4014-976E-C1663A05CD21}"/>
    <cellStyle name="Bad 6 7" xfId="1366" xr:uid="{0C075E70-A177-4802-9A43-E4FC0B4B80DB}"/>
    <cellStyle name="Bad 6 8" xfId="3274" xr:uid="{3ECA546B-1115-407D-B901-FA3A08446C77}"/>
    <cellStyle name="Bad 6 9" xfId="3275" xr:uid="{264CDDAA-B210-4C51-9CD8-13E36EE93CA6}"/>
    <cellStyle name="Bad 6_Trimestral" xfId="3270" xr:uid="{FC4793D4-38DF-46A3-ABE9-D6F949A4B49F}"/>
    <cellStyle name="Bad 7" xfId="1367" xr:uid="{823856D2-AC1F-4E84-B407-B9361B6E7782}"/>
    <cellStyle name="Bad 7 10" xfId="3277" xr:uid="{C9395E1C-1D0B-455E-B9CD-E3DDDC0027C2}"/>
    <cellStyle name="Bad 7 11" xfId="3278" xr:uid="{A07567CD-04D2-4474-AA44-D98E344D30EF}"/>
    <cellStyle name="Bad 7 12" xfId="3279" xr:uid="{44A0500D-115A-42A0-B135-293479E0AFCA}"/>
    <cellStyle name="Bad 7 2" xfId="1368" xr:uid="{5FAADE8E-463C-47D4-8DFA-2697A3F36B78}"/>
    <cellStyle name="Bad 7 3" xfId="1369" xr:uid="{EEAC274D-55D7-44B8-9295-6C4E822AD03F}"/>
    <cellStyle name="Bad 7 4" xfId="1370" xr:uid="{3B6EC57E-0E02-45D6-A45D-484C46301411}"/>
    <cellStyle name="Bad 7 5" xfId="1371" xr:uid="{DB587BBD-02D2-4CB0-9922-D4267A9713AD}"/>
    <cellStyle name="Bad 7 6" xfId="1372" xr:uid="{5EA36664-C423-46E6-8A40-78DC244AF86D}"/>
    <cellStyle name="Bad 7 7" xfId="1373" xr:uid="{9D94049D-EF5C-40C9-9607-F29B288CC669}"/>
    <cellStyle name="Bad 7 8" xfId="3280" xr:uid="{1EE935BC-8435-41B0-B1DF-67C235D95D5D}"/>
    <cellStyle name="Bad 7 9" xfId="3281" xr:uid="{903141F4-4AE3-4B84-BC8F-88B4B7D5F369}"/>
    <cellStyle name="Bad 7_Trimestral" xfId="3276" xr:uid="{121DE097-B140-4680-ABE1-09371626919C}"/>
    <cellStyle name="Bad 8" xfId="1374" xr:uid="{F0BF4DB0-98DE-4B00-982F-EA432D419D3C}"/>
    <cellStyle name="Bad 8 10" xfId="3283" xr:uid="{20B1FBB4-4BB8-48A0-960E-D2C4F7EA24E3}"/>
    <cellStyle name="Bad 8 11" xfId="3284" xr:uid="{0A197D24-3659-4139-B81E-5274D3B6FDB0}"/>
    <cellStyle name="Bad 8 12" xfId="3285" xr:uid="{B73E84A2-8653-479A-8A6B-851E45FE6CDA}"/>
    <cellStyle name="Bad 8 2" xfId="1375" xr:uid="{5E3909AC-002C-4584-B2BC-1B5F073DA5B3}"/>
    <cellStyle name="Bad 8 3" xfId="1376" xr:uid="{BBACAB28-88B4-4241-8E72-CC5E6AE4E94B}"/>
    <cellStyle name="Bad 8 4" xfId="1377" xr:uid="{7DBB801B-7956-4060-9E92-ECB4F4D980CF}"/>
    <cellStyle name="Bad 8 5" xfId="1378" xr:uid="{FA5C0DFD-06A7-4C90-9312-5EAFB27DE554}"/>
    <cellStyle name="Bad 8 6" xfId="1379" xr:uid="{590A5370-345D-4829-BF93-D7737B86B692}"/>
    <cellStyle name="Bad 8 7" xfId="1380" xr:uid="{9E3FA6F5-33CD-4294-AB0C-2D72E20172A9}"/>
    <cellStyle name="Bad 8 8" xfId="3286" xr:uid="{6E88EA1A-E10A-4B88-AD61-3D55D057F731}"/>
    <cellStyle name="Bad 8 9" xfId="3287" xr:uid="{C0A19FF7-0590-4E6D-8953-68420D23C324}"/>
    <cellStyle name="Bad 8_Trimestral" xfId="3282" xr:uid="{7D497FB6-FE3D-47FF-A4C2-76114645A9FA}"/>
    <cellStyle name="Bad 9" xfId="3288" xr:uid="{2B75CE10-839F-4067-8C50-DF256F72FF4E}"/>
    <cellStyle name="Bold" xfId="7" xr:uid="{44622988-FC04-47C0-8917-2F0B63B2CF46}"/>
    <cellStyle name="Bol-Data" xfId="8" xr:uid="{90E25B51-5C87-4BE4-AC03-AD1E96F9C19B}"/>
    <cellStyle name="BoldRight" xfId="9" xr:uid="{36E58276-D934-4093-8A89-B84BCD9D4685}"/>
    <cellStyle name="bolet" xfId="10" xr:uid="{33CF78D9-B227-49DB-8F2A-25BC147398BF}"/>
    <cellStyle name="bolet 2" xfId="1381" xr:uid="{F17E1765-5EC9-45EF-8554-B0895CF8A43D}"/>
    <cellStyle name="bolet_Trimestral" xfId="3289" xr:uid="{5F3C1079-C55D-413C-9DE0-5EDA5B242C82}"/>
    <cellStyle name="Boletim" xfId="11" xr:uid="{AABB6F89-DDF8-4283-8B27-BD12DD18BE92}"/>
    <cellStyle name="Boletim 2" xfId="1382" xr:uid="{A2EA35D6-BA42-472D-A094-8FD44D4C38A6}"/>
    <cellStyle name="Boletim_Trimestral" xfId="3290" xr:uid="{0AE19D6C-CF5A-4199-8E14-13C97A3D42C5}"/>
    <cellStyle name="Bom 2" xfId="64" xr:uid="{1D9C6F96-2CD8-4B1F-8FF7-659C64B5C752}"/>
    <cellStyle name="Cabe‡alho 1" xfId="3291" xr:uid="{05B27732-3B83-45EA-A7C5-9A9EA95B9D12}"/>
    <cellStyle name="Cabe‡alho 2" xfId="3292" xr:uid="{E591AA99-3AD5-4EC9-9EA3-2491FA3FA9BD}"/>
    <cellStyle name="Cabeçalho 1" xfId="3293" xr:uid="{C0593006-CA01-456F-8ED1-445564B746A1}"/>
    <cellStyle name="Cabeçalho 2" xfId="3294" xr:uid="{7D7EE2A5-E6C1-4D7A-9B77-E60E25C8EF27}"/>
    <cellStyle name="Calculation 2" xfId="1383" xr:uid="{B8807EAA-A9CA-4223-8B9A-DFFD5DD33161}"/>
    <cellStyle name="Calculation 2 10" xfId="3296" xr:uid="{91F46C76-B137-481B-8215-087479ED7341}"/>
    <cellStyle name="Calculation 2 11" xfId="3297" xr:uid="{13EECE00-90C3-4038-9694-090F80DF8DC0}"/>
    <cellStyle name="Calculation 2 12" xfId="3298" xr:uid="{52E0DA3D-7CA4-4C3B-9FE5-FDE53D318CC1}"/>
    <cellStyle name="Calculation 2 2" xfId="1384" xr:uid="{EE614F55-5B61-4642-9032-16DCF77B6E83}"/>
    <cellStyle name="Calculation 2 3" xfId="1385" xr:uid="{EC825E98-FEB7-4DFB-AFD4-E05FDE78C870}"/>
    <cellStyle name="Calculation 2 4" xfId="1386" xr:uid="{F6781FB4-3081-4330-A4F1-6DEBDF0A169A}"/>
    <cellStyle name="Calculation 2 5" xfId="1387" xr:uid="{73C231F8-D881-4BA1-8EB1-414BDE37EDC8}"/>
    <cellStyle name="Calculation 2 6" xfId="1388" xr:uid="{D8D900C0-B4B8-4691-8529-86785472A5FF}"/>
    <cellStyle name="Calculation 2 7" xfId="1389" xr:uid="{56ACE811-EF82-4E21-AB8D-EB13B0174014}"/>
    <cellStyle name="Calculation 2 8" xfId="3299" xr:uid="{A246C050-EE26-4A0C-8777-F4A247719E66}"/>
    <cellStyle name="Calculation 2 9" xfId="3300" xr:uid="{C2A1387D-485B-4C60-AD6F-B3F64FFB113C}"/>
    <cellStyle name="Calculation 2_Trimestral" xfId="3295" xr:uid="{EE0ED2D4-5274-4EB2-B625-89BBF7EC235C}"/>
    <cellStyle name="Calculation 3" xfId="1390" xr:uid="{E66EDA65-8E0F-4132-9496-E95D9CD580BD}"/>
    <cellStyle name="Calculation 3 10" xfId="3302" xr:uid="{09F68741-28B1-415A-BE9E-E87627241002}"/>
    <cellStyle name="Calculation 3 11" xfId="3303" xr:uid="{C3DF28A4-4130-4BD6-93A7-84F2B4F3E5A3}"/>
    <cellStyle name="Calculation 3 12" xfId="3304" xr:uid="{C497F0C3-621B-48E1-9E4D-79FB70C9568C}"/>
    <cellStyle name="Calculation 3 2" xfId="1391" xr:uid="{58A9EDFD-AB74-447D-A2B2-9916CA63518C}"/>
    <cellStyle name="Calculation 3 3" xfId="1392" xr:uid="{6BDFD53A-0FB1-4242-8A81-1AB38EFE56C4}"/>
    <cellStyle name="Calculation 3 4" xfId="1393" xr:uid="{92DF9FE4-0336-4B8C-83E6-B72DB592434C}"/>
    <cellStyle name="Calculation 3 5" xfId="1394" xr:uid="{E8E78180-DA16-4035-B36C-F2C019BDB56C}"/>
    <cellStyle name="Calculation 3 6" xfId="1395" xr:uid="{198A1D48-5F75-4D61-BA58-222D7C68F1C4}"/>
    <cellStyle name="Calculation 3 7" xfId="1396" xr:uid="{4677862D-F5E8-47BF-B9A5-DF9AF46E4680}"/>
    <cellStyle name="Calculation 3 8" xfId="3305" xr:uid="{E08B6C96-8969-421D-BBD4-C680612341F6}"/>
    <cellStyle name="Calculation 3 9" xfId="3306" xr:uid="{A58B55E5-DCC0-4205-A70A-B957BC9493BB}"/>
    <cellStyle name="Calculation 3_Trimestral" xfId="3301" xr:uid="{AAFAE3B2-CD34-43FA-AA7B-0543709419CB}"/>
    <cellStyle name="Calculation 4" xfId="1397" xr:uid="{2BC8B5B1-6953-42DF-BD1A-3F355B9CD798}"/>
    <cellStyle name="Calculation 4 10" xfId="3308" xr:uid="{15E71DF2-E637-4B8B-9F23-B5A64B83EE92}"/>
    <cellStyle name="Calculation 4 11" xfId="3309" xr:uid="{49907B79-463E-4653-AF6B-4398CABD067E}"/>
    <cellStyle name="Calculation 4 12" xfId="3310" xr:uid="{73B7CD57-BE51-49A6-9BB5-27A509A66A91}"/>
    <cellStyle name="Calculation 4 2" xfId="1398" xr:uid="{3284954C-A4B5-4746-AA58-11D9C374E183}"/>
    <cellStyle name="Calculation 4 3" xfId="1399" xr:uid="{AD56B0DD-F13D-425E-94EF-C2CF01B109E2}"/>
    <cellStyle name="Calculation 4 4" xfId="1400" xr:uid="{281ED013-0767-4751-940D-748230E22C33}"/>
    <cellStyle name="Calculation 4 5" xfId="1401" xr:uid="{B4ADBD74-EA05-4A58-8E96-9FEFA0FB0595}"/>
    <cellStyle name="Calculation 4 6" xfId="1402" xr:uid="{7915D8DC-8141-4670-B67C-92280B65A4FB}"/>
    <cellStyle name="Calculation 4 7" xfId="1403" xr:uid="{789C2BF2-7673-4733-8767-F87E5A4B7CDA}"/>
    <cellStyle name="Calculation 4 8" xfId="3311" xr:uid="{67A1BE41-11BA-4CD6-A95A-C4F121281E3D}"/>
    <cellStyle name="Calculation 4 9" xfId="3312" xr:uid="{6F47D6EE-9571-4E11-9CF8-7440089B5F3E}"/>
    <cellStyle name="Calculation 4_Trimestral" xfId="3307" xr:uid="{61EC08B8-81BF-48BF-840A-B1AA1653BA9A}"/>
    <cellStyle name="Calculation 5" xfId="1404" xr:uid="{EA9CEDC5-3E86-425F-8BB9-F4D108F006B9}"/>
    <cellStyle name="Calculation 5 10" xfId="3314" xr:uid="{F05FE47B-D915-4FA0-BA67-25EF22B4EAA4}"/>
    <cellStyle name="Calculation 5 11" xfId="3315" xr:uid="{0CAA4728-CCF3-4314-B373-72C0D88E53C1}"/>
    <cellStyle name="Calculation 5 12" xfId="3316" xr:uid="{38B4B123-A803-4F23-8AFE-CC3AE56DC231}"/>
    <cellStyle name="Calculation 5 2" xfId="1405" xr:uid="{B52F6321-7D8B-4B04-91A4-C2861AE08D6A}"/>
    <cellStyle name="Calculation 5 3" xfId="1406" xr:uid="{E370D0E3-01B9-4ED6-8AB9-34869F19C14B}"/>
    <cellStyle name="Calculation 5 4" xfId="1407" xr:uid="{7EF878A5-BBE2-4B63-B235-D6CD24963382}"/>
    <cellStyle name="Calculation 5 5" xfId="1408" xr:uid="{70CE2F84-3E55-4A4A-A269-55CD3C903F80}"/>
    <cellStyle name="Calculation 5 6" xfId="1409" xr:uid="{7451324D-B980-417D-8B1D-8B1645A19169}"/>
    <cellStyle name="Calculation 5 7" xfId="1410" xr:uid="{CCA2F35B-6D33-495B-8FFA-C2449AA31563}"/>
    <cellStyle name="Calculation 5 8" xfId="3317" xr:uid="{4AAD2B05-7033-4292-9F06-02F0FFE62661}"/>
    <cellStyle name="Calculation 5 9" xfId="3318" xr:uid="{ACFC2C34-5C7D-4DA7-A04D-6D2227862A45}"/>
    <cellStyle name="Calculation 5_Trimestral" xfId="3313" xr:uid="{3E27D8F7-A244-42AE-8C5F-06CC95768879}"/>
    <cellStyle name="Calculation 6" xfId="1411" xr:uid="{6CD573FD-6F79-4686-9949-72C1EBE499F0}"/>
    <cellStyle name="Calculation 6 10" xfId="3320" xr:uid="{48D4FE44-1B17-4D60-8BE8-1C86C5ADCF84}"/>
    <cellStyle name="Calculation 6 11" xfId="3321" xr:uid="{CEE22FA9-3A9F-407F-91DE-4959C6E883AD}"/>
    <cellStyle name="Calculation 6 12" xfId="3322" xr:uid="{3D8D7009-FAFE-475D-92B7-C78C68153C1E}"/>
    <cellStyle name="Calculation 6 2" xfId="1412" xr:uid="{0C59A258-3CD4-43B4-875E-7DE8E7B4D8C0}"/>
    <cellStyle name="Calculation 6 3" xfId="1413" xr:uid="{56A1E2EF-8FE3-4681-98B7-ACBE720C6AB3}"/>
    <cellStyle name="Calculation 6 4" xfId="1414" xr:uid="{CB1BF509-4D22-4636-8CB3-8B3CE1C58A4B}"/>
    <cellStyle name="Calculation 6 5" xfId="1415" xr:uid="{E1EF4576-C463-4755-99EE-8BCA9A410486}"/>
    <cellStyle name="Calculation 6 6" xfId="1416" xr:uid="{8A5C3887-ACD4-437B-8170-610801185174}"/>
    <cellStyle name="Calculation 6 7" xfId="1417" xr:uid="{97A65A85-D5E4-424E-8A6C-77A7319C39C9}"/>
    <cellStyle name="Calculation 6 8" xfId="3323" xr:uid="{8980B42A-F42E-42B5-9799-67F7055DEC2E}"/>
    <cellStyle name="Calculation 6 9" xfId="3324" xr:uid="{EE292120-2EE2-4F75-BEC3-FBF11C30F31D}"/>
    <cellStyle name="Calculation 6_Trimestral" xfId="3319" xr:uid="{9C061272-1DF1-4E9F-A838-ABB80EFEAED3}"/>
    <cellStyle name="Calculation 7" xfId="1418" xr:uid="{A98F6CA2-0022-4215-B0BD-34D574251BA4}"/>
    <cellStyle name="Calculation 7 10" xfId="3326" xr:uid="{7C38DD24-6B70-48DD-9578-D900CDE0FAF8}"/>
    <cellStyle name="Calculation 7 11" xfId="3327" xr:uid="{E461B997-76B7-4E7B-987E-6D830EDC66A6}"/>
    <cellStyle name="Calculation 7 12" xfId="3328" xr:uid="{B9D45EA4-173A-4506-9A2D-75C00ABC4043}"/>
    <cellStyle name="Calculation 7 2" xfId="1419" xr:uid="{66C5902D-3A6F-43BE-B2EB-F5F87A3D495F}"/>
    <cellStyle name="Calculation 7 3" xfId="1420" xr:uid="{5B7EDBA3-9CEE-4BF1-8401-A23BB81FB0D1}"/>
    <cellStyle name="Calculation 7 4" xfId="1421" xr:uid="{F91776E9-0827-4974-B7B5-1CD8579C3654}"/>
    <cellStyle name="Calculation 7 5" xfId="1422" xr:uid="{4AA46DB0-CA11-4B63-866A-8CE67CF69F15}"/>
    <cellStyle name="Calculation 7 6" xfId="1423" xr:uid="{7C462A18-FD12-401E-A8FC-AA45266D1995}"/>
    <cellStyle name="Calculation 7 7" xfId="1424" xr:uid="{2CFD7081-CC17-404D-A898-9A4923A08B30}"/>
    <cellStyle name="Calculation 7 8" xfId="3329" xr:uid="{DC3498A6-3F92-46B2-B5A2-E096BFA19914}"/>
    <cellStyle name="Calculation 7 9" xfId="3330" xr:uid="{0D73D645-5653-4F27-85EF-0E4EFACDFDB2}"/>
    <cellStyle name="Calculation 7_Trimestral" xfId="3325" xr:uid="{9BC596CE-56C5-4E8B-B16A-E826D1920B5A}"/>
    <cellStyle name="Calculation 8" xfId="1425" xr:uid="{E938D00F-4E69-4B7E-8141-4B6ECDD1586C}"/>
    <cellStyle name="Calculation 8 10" xfId="3332" xr:uid="{4EE991F2-2327-4733-9782-05FDFB1606C1}"/>
    <cellStyle name="Calculation 8 11" xfId="3333" xr:uid="{2748CB94-4A6F-4638-AAE8-24993873739A}"/>
    <cellStyle name="Calculation 8 12" xfId="3334" xr:uid="{B3AA0FC9-13FD-487E-A62C-246E7F5C80AA}"/>
    <cellStyle name="Calculation 8 2" xfId="1426" xr:uid="{77A2E57B-1F50-428E-8FDF-8DD2ACBE5CE2}"/>
    <cellStyle name="Calculation 8 3" xfId="1427" xr:uid="{D64E3757-DAC4-4122-A7DF-9391194E8AB7}"/>
    <cellStyle name="Calculation 8 4" xfId="1428" xr:uid="{44F77952-A719-4FAB-91EF-91E7FBFF410B}"/>
    <cellStyle name="Calculation 8 5" xfId="1429" xr:uid="{0A5A6396-0167-45EB-891F-8F2D0D9A2017}"/>
    <cellStyle name="Calculation 8 6" xfId="1430" xr:uid="{5C82885E-C608-41C5-9D0C-B0403CB12B2C}"/>
    <cellStyle name="Calculation 8 7" xfId="1431" xr:uid="{7BD90B79-10FF-4ECA-8898-E6ADD4AF67D5}"/>
    <cellStyle name="Calculation 8 8" xfId="3335" xr:uid="{86AD59B6-74FE-4C26-97AD-F057B1753AF6}"/>
    <cellStyle name="Calculation 8 9" xfId="3336" xr:uid="{B71238E4-0610-47DF-9748-F48CE006E305}"/>
    <cellStyle name="Calculation 8_Trimestral" xfId="3331" xr:uid="{08F4946C-90E2-4710-AEE3-C608D83B269E}"/>
    <cellStyle name="Calculation 9" xfId="3337" xr:uid="{43B69A6A-2294-4277-BE85-AA42D3B9A667}"/>
    <cellStyle name="Cálculo 2" xfId="65" xr:uid="{F719BE8C-34AF-488A-8F6A-97CF7D227CBF}"/>
    <cellStyle name="Capítulo" xfId="3338" xr:uid="{98D2C6C5-0C7F-4BBA-A4F5-7ECEC3E61527}"/>
    <cellStyle name="Célula de Verificação 2" xfId="66" xr:uid="{9C9B1D86-9C19-4371-9BA3-CA5E99D09C05}"/>
    <cellStyle name="Célula Vinculada 2" xfId="67" xr:uid="{FF0CFF9F-0937-4616-8F47-08B581EB5BD2}"/>
    <cellStyle name="Check Cell 10" xfId="3339" xr:uid="{C069C317-0C78-458A-9C09-9763CB2B02E0}"/>
    <cellStyle name="Check Cell 2" xfId="1432" xr:uid="{9326BF79-6AD6-4420-BE74-3685A784AFB3}"/>
    <cellStyle name="Check Cell 2 10" xfId="3341" xr:uid="{D5BC0954-CDAE-440B-B355-C37CA84B9CBE}"/>
    <cellStyle name="Check Cell 2 11" xfId="3342" xr:uid="{C66FC7B7-1572-45C4-97BB-46670C228E61}"/>
    <cellStyle name="Check Cell 2 12" xfId="3343" xr:uid="{CCB6CC70-AFFE-4DC6-8E6B-36C4B083E8A9}"/>
    <cellStyle name="Check Cell 2 2" xfId="1433" xr:uid="{B8D32D51-4966-49A4-BB84-F0178CCDBEE7}"/>
    <cellStyle name="Check Cell 2 3" xfId="1434" xr:uid="{A4EE6287-DA7A-4B61-A61B-3B46F1E75D46}"/>
    <cellStyle name="Check Cell 2 4" xfId="1435" xr:uid="{2B39330E-C5FE-4132-AD8D-E39519941189}"/>
    <cellStyle name="Check Cell 2 5" xfId="1436" xr:uid="{6B23DD1C-D72D-47E3-ACAE-9C2FDF028E0A}"/>
    <cellStyle name="Check Cell 2 6" xfId="1437" xr:uid="{9C038FD5-20D1-405F-9C5E-BAAF964C8E71}"/>
    <cellStyle name="Check Cell 2 7" xfId="1438" xr:uid="{82E993D7-9A99-4FF5-85BC-329D036B932F}"/>
    <cellStyle name="Check Cell 2 8" xfId="3344" xr:uid="{25E800FF-193B-46AC-91DB-25F2648E3DBC}"/>
    <cellStyle name="Check Cell 2 9" xfId="3345" xr:uid="{D4BCFE52-2DF1-4433-BD8A-69F27D771B57}"/>
    <cellStyle name="Check Cell 2_Trimestral" xfId="3340" xr:uid="{B2C8E5CF-D537-40C9-8FF1-14BAE85B2A89}"/>
    <cellStyle name="Check Cell 3" xfId="1439" xr:uid="{2123EBB9-5EED-4A57-8629-0283A47DB34B}"/>
    <cellStyle name="Check Cell 3 10" xfId="3347" xr:uid="{5AD82F55-20D4-4C11-BC37-7BFA701EBEEF}"/>
    <cellStyle name="Check Cell 3 11" xfId="3348" xr:uid="{5C44887D-5482-4F54-B23A-2C6034D0EE84}"/>
    <cellStyle name="Check Cell 3 12" xfId="3349" xr:uid="{78408688-8FDB-4C58-8AEB-16E80E6D6A4D}"/>
    <cellStyle name="Check Cell 3 2" xfId="1440" xr:uid="{A71FBB23-6BEB-4857-9FBF-96E255A6630A}"/>
    <cellStyle name="Check Cell 3 3" xfId="1441" xr:uid="{75C3FE0F-C031-4BDA-B2DC-4D90362FD9D1}"/>
    <cellStyle name="Check Cell 3 4" xfId="1442" xr:uid="{AC5EA763-BDFE-4547-BB1B-8C805E784154}"/>
    <cellStyle name="Check Cell 3 5" xfId="1443" xr:uid="{0E2EC033-BD1F-47C0-B104-0B236EBA670F}"/>
    <cellStyle name="Check Cell 3 6" xfId="1444" xr:uid="{E2FA0505-1155-4C11-A11E-FB44967784B3}"/>
    <cellStyle name="Check Cell 3 7" xfId="1445" xr:uid="{C96CE0A7-FE30-458D-A8A3-4031501C30F5}"/>
    <cellStyle name="Check Cell 3 8" xfId="3350" xr:uid="{07F0536B-0370-4BAA-9CA1-5B95F4816014}"/>
    <cellStyle name="Check Cell 3 9" xfId="3351" xr:uid="{805AB1B8-0D3A-482D-A21A-46092962AAD3}"/>
    <cellStyle name="Check Cell 3_Trimestral" xfId="3346" xr:uid="{CBCEBD02-A7B3-498F-9CFE-470E7450AD04}"/>
    <cellStyle name="Check Cell 4" xfId="1446" xr:uid="{2C60B5FE-17AB-409F-979F-17F5F7F3554B}"/>
    <cellStyle name="Check Cell 4 10" xfId="3353" xr:uid="{BCCB3C38-3730-46EE-8911-65BDA1B4332B}"/>
    <cellStyle name="Check Cell 4 11" xfId="3354" xr:uid="{4C5E8E2C-4788-41C4-AF54-CFB456B5D1A6}"/>
    <cellStyle name="Check Cell 4 12" xfId="3355" xr:uid="{37C781D4-EA9F-4DDE-8CEC-DB3E6C0F10A8}"/>
    <cellStyle name="Check Cell 4 2" xfId="1447" xr:uid="{16494099-148D-4992-8198-6800D151DE1E}"/>
    <cellStyle name="Check Cell 4 3" xfId="1448" xr:uid="{442C302E-4A21-45AE-8028-FF9E9FCEF394}"/>
    <cellStyle name="Check Cell 4 4" xfId="1449" xr:uid="{52D63E4E-7C03-4287-BDE0-78A8B2F5F985}"/>
    <cellStyle name="Check Cell 4 5" xfId="1450" xr:uid="{9AF10574-84CB-46CC-A87F-3ACE123CECEE}"/>
    <cellStyle name="Check Cell 4 6" xfId="1451" xr:uid="{D8C85EF1-7711-400A-80B9-F6EF292A2979}"/>
    <cellStyle name="Check Cell 4 7" xfId="1452" xr:uid="{C848B83D-0C2A-4E9E-96EA-BC7A4AFD1612}"/>
    <cellStyle name="Check Cell 4 8" xfId="3356" xr:uid="{DAA27581-A81B-4E2F-B237-F399DF8B709D}"/>
    <cellStyle name="Check Cell 4 9" xfId="3357" xr:uid="{8F144678-93D0-4FD4-B554-2D6608DE8C57}"/>
    <cellStyle name="Check Cell 4_Trimestral" xfId="3352" xr:uid="{30342C24-EAF0-4991-941A-D6EAD493CB99}"/>
    <cellStyle name="Check Cell 5" xfId="1453" xr:uid="{E624E408-3620-4493-8164-E9201A426819}"/>
    <cellStyle name="Check Cell 5 10" xfId="3359" xr:uid="{4425DF1C-2F91-43CA-BE25-569B1CF42491}"/>
    <cellStyle name="Check Cell 5 11" xfId="3360" xr:uid="{0B771C12-FDF4-490B-A5AA-6EC0754C3B39}"/>
    <cellStyle name="Check Cell 5 12" xfId="3361" xr:uid="{B6B3811E-2A08-4215-8A3C-6282DAE5DF49}"/>
    <cellStyle name="Check Cell 5 2" xfId="1454" xr:uid="{56BF6611-FD46-455C-8666-C6584332941F}"/>
    <cellStyle name="Check Cell 5 3" xfId="1455" xr:uid="{472095AA-36C1-4B0A-B70E-4EA39A6C8A5B}"/>
    <cellStyle name="Check Cell 5 4" xfId="1456" xr:uid="{7AEF672F-3AE2-4C10-9888-6EB0B4F9939D}"/>
    <cellStyle name="Check Cell 5 5" xfId="1457" xr:uid="{DB1AE096-B721-4F1A-9AD4-0A29F1FA976F}"/>
    <cellStyle name="Check Cell 5 6" xfId="1458" xr:uid="{93439568-4945-4874-8411-6C0ACB6BDAD7}"/>
    <cellStyle name="Check Cell 5 7" xfId="1459" xr:uid="{A91E29D3-D86D-4D12-A156-717630760BEA}"/>
    <cellStyle name="Check Cell 5 8" xfId="3362" xr:uid="{B86F20EE-7A8B-4021-9619-67081750413E}"/>
    <cellStyle name="Check Cell 5 9" xfId="3363" xr:uid="{2A83DCC8-3CA0-49BA-B541-D4F33403242B}"/>
    <cellStyle name="Check Cell 5_Trimestral" xfId="3358" xr:uid="{FA1AC9DC-44C7-494A-9CBD-D79488CEF084}"/>
    <cellStyle name="Check Cell 6" xfId="3364" xr:uid="{8305B0F5-C1D0-4482-99CA-B1F7F3A07C7F}"/>
    <cellStyle name="Check Cell 6 2" xfId="3365" xr:uid="{DB668A31-B8AF-4B1E-B451-A38EA1F478E2}"/>
    <cellStyle name="Check Cell 6 3" xfId="3366" xr:uid="{206F05F4-CCC6-4679-AAD2-84EA5C4A1764}"/>
    <cellStyle name="Check Cell 6 4" xfId="3367" xr:uid="{1575E483-3640-4F15-B0E2-65C232E1F169}"/>
    <cellStyle name="Check Cell 7" xfId="3368" xr:uid="{1CED93BC-9913-4905-AF52-C9A556329BB5}"/>
    <cellStyle name="Check Cell 8" xfId="3369" xr:uid="{01B24242-C9EA-49DD-96C0-0383BA0BB4EA}"/>
    <cellStyle name="Check Cell 9" xfId="3370" xr:uid="{C096D0A4-DFDE-427D-BC2D-EFF3D7A2BF4D}"/>
    <cellStyle name="clsAltData" xfId="68" xr:uid="{FB1F9941-5A20-4B97-B5E3-9253CBBC2327}"/>
    <cellStyle name="clsColumnHeader" xfId="69" xr:uid="{6101CDDD-369C-4D1F-8CFC-7C7BE5496AC2}"/>
    <cellStyle name="clsData" xfId="70" xr:uid="{AE5DACC1-CC5A-4C13-BA6F-CC5DBC901625}"/>
    <cellStyle name="clsDefault" xfId="71" xr:uid="{F2AA4331-FC4D-498B-8422-49D9CD397740}"/>
    <cellStyle name="clsDefault 10" xfId="3371" xr:uid="{A3E569F0-CEFC-4E13-8A44-36EDC36A8E3F}"/>
    <cellStyle name="clsDefault 11" xfId="3372" xr:uid="{0A4D62AD-1C8A-4818-A605-CA1BB91D2F3F}"/>
    <cellStyle name="clsDefault 12" xfId="3373" xr:uid="{FB12E4DB-2A73-42F6-8F9B-0652B5C97F59}"/>
    <cellStyle name="clsDefault 2" xfId="165" xr:uid="{ADD5938C-A76D-4B59-92E9-84D3DD2FA16C}"/>
    <cellStyle name="clsDefault 2 2" xfId="1460" xr:uid="{AAF138CC-2908-4304-8261-1F5DBEAE2310}"/>
    <cellStyle name="clsDefault 2_Trimestral" xfId="3374" xr:uid="{111220D0-FD5E-45C9-A3AB-59837609AD42}"/>
    <cellStyle name="clsDefault 3" xfId="173" xr:uid="{26D3AA67-EED0-4E60-AD91-8F1209CCFC4C}"/>
    <cellStyle name="clsDefault 3 2" xfId="1461" xr:uid="{47C775D3-84B0-4FD8-8C9F-DEB9AAB88108}"/>
    <cellStyle name="clsDefault 3_Trimestral" xfId="3375" xr:uid="{1ABC378E-58CA-4703-9B81-3A57F92FFE22}"/>
    <cellStyle name="clsDefault 4" xfId="1462" xr:uid="{E671F705-22A7-4DC4-B370-B84892BA3023}"/>
    <cellStyle name="clsDefault 5" xfId="1463" xr:uid="{5AD23E94-F17A-496C-A2C1-4021C79D611A}"/>
    <cellStyle name="clsDefault 6" xfId="1464" xr:uid="{AC93AB53-9CDC-4E15-982C-CA10EE01DA6E}"/>
    <cellStyle name="clsDefault 7" xfId="1465" xr:uid="{4DA5C5D6-6075-428E-9088-756D47EA1FA1}"/>
    <cellStyle name="clsDefault 8" xfId="3376" xr:uid="{45C9E30F-3E38-41BF-A984-68FD387E10D2}"/>
    <cellStyle name="clsDefault 9" xfId="3377" xr:uid="{A7495162-D9ED-4448-AB0A-059F1A919BF9}"/>
    <cellStyle name="clsDefault_Balanco em Vigor" xfId="3378" xr:uid="{7CBA8A29-CE3F-4C96-B181-FA192EA41595}"/>
    <cellStyle name="clsIndexTableTitle" xfId="72" xr:uid="{78B3F5F6-44D5-4356-AB5F-FD0D15F2D50B}"/>
    <cellStyle name="clsReportFooter" xfId="73" xr:uid="{D161A58D-0AC6-4348-A497-EBF280186FDB}"/>
    <cellStyle name="clsReportHeader" xfId="74" xr:uid="{1FC89F3E-CA61-449A-BA9F-7668FE643A25}"/>
    <cellStyle name="clsRowHeader" xfId="75" xr:uid="{8C99657F-0C4A-432F-8DB6-6DC578ED1500}"/>
    <cellStyle name="clsScale" xfId="76" xr:uid="{56805AB4-10D1-4BC7-BD40-3D7CA4688558}"/>
    <cellStyle name="Comma 2" xfId="12" xr:uid="{EBF79CBA-8081-47F0-910A-F59D8835D7CB}"/>
    <cellStyle name="Comma 2 2" xfId="1466" xr:uid="{9E3D014F-8118-48CF-BBA0-25FEB9810B66}"/>
    <cellStyle name="Comma 2 3" xfId="3379" xr:uid="{3A8A6868-BC5E-42ED-A674-0A1D4EA15AA6}"/>
    <cellStyle name="Comma 2 4" xfId="3380" xr:uid="{4E7DD7A3-7590-410E-A768-20CAABE9337D}"/>
    <cellStyle name="Comma 2 5" xfId="3381" xr:uid="{DE19EBC9-B3B4-4FE5-A5DA-55B903AD9F23}"/>
    <cellStyle name="Comma 2 6" xfId="3382" xr:uid="{510B7862-10C4-4286-A9D4-E6CF6416C2BE}"/>
    <cellStyle name="Comma 2 7" xfId="3383" xr:uid="{3319AF16-D89E-4725-9A7A-46D8BEB49751}"/>
    <cellStyle name="Comma 3" xfId="13" xr:uid="{D82D5A9F-947C-4BD2-9610-7BA50B32CE32}"/>
    <cellStyle name="Comma 4" xfId="14" xr:uid="{7EE26BFD-609A-4B53-A257-D944660DA37E}"/>
    <cellStyle name="Comma 5" xfId="15" xr:uid="{CD024C0F-5A87-4534-B771-F06C5B5D5A2D}"/>
    <cellStyle name="Comma 5 10" xfId="185" xr:uid="{4C26EE2F-CD30-4798-BE82-3BA940C0C7AD}"/>
    <cellStyle name="Comma 5 10 2" xfId="4080" xr:uid="{FDCCB452-9280-4DB9-BCEF-AEBCAB9EEFDF}"/>
    <cellStyle name="Comma 5 11" xfId="200" xr:uid="{EF5B5BB4-B260-45F7-BE7C-FCBB4CB6A737}"/>
    <cellStyle name="Comma 5 12" xfId="4079" xr:uid="{E35F1399-0036-48B2-8410-88288A14747C}"/>
    <cellStyle name="Comma 5 2" xfId="102" xr:uid="{6CF9A742-3CF6-4AD1-A388-1507850C3388}"/>
    <cellStyle name="Comma 5 3" xfId="105" xr:uid="{F8545A84-D953-4BAE-8FD9-B118DCCF85C9}"/>
    <cellStyle name="Comma 5 4" xfId="98" xr:uid="{4C09B25C-8C98-48B7-871E-E7664A410894}"/>
    <cellStyle name="Comma 5 5" xfId="115" xr:uid="{BA7D27B7-966E-4734-B1CB-EB8EA5D6CA61}"/>
    <cellStyle name="Comma 5 6" xfId="117" xr:uid="{55719D74-F12E-4BD9-A33E-6B64FEE8BD1C}"/>
    <cellStyle name="Comma 5 7" xfId="119" xr:uid="{B793501A-B7FE-4F27-B530-B6AD8DE72D21}"/>
    <cellStyle name="Comma 5 8" xfId="122" xr:uid="{676E74D5-AC60-4062-9109-2550069E7D90}"/>
    <cellStyle name="Comma 5 9" xfId="181" xr:uid="{5901F40A-4213-4FD7-A04B-44F1712E7B6F}"/>
    <cellStyle name="Comma 6" xfId="3384" xr:uid="{5E871AC3-D967-40BA-9D1E-27957F568705}"/>
    <cellStyle name="Comma 7" xfId="3385" xr:uid="{E53982B6-AAAB-4BFE-B8B0-D250D89F422C}"/>
    <cellStyle name="Comma 8" xfId="3386" xr:uid="{23D0D00C-4635-46D3-8EE8-6632965FB211}"/>
    <cellStyle name="Comma 9" xfId="3387" xr:uid="{49E25CBD-9FC9-43B4-A9BA-B3B80E543477}"/>
    <cellStyle name="Comma0" xfId="3388" xr:uid="{1B43E965-547B-4F5A-8FEC-584E7FEF7A18}"/>
    <cellStyle name="Currency0" xfId="3389" xr:uid="{277E3071-70FE-43DF-B3BB-3BA9D76215BA}"/>
    <cellStyle name="Data" xfId="16" xr:uid="{BE2DC885-D920-43E5-9014-A9403A008B8B}"/>
    <cellStyle name="Date" xfId="3390" xr:uid="{F5ECA48D-45EF-48AD-A889-BB16F72CFC6B}"/>
    <cellStyle name="En miles" xfId="17" xr:uid="{3CF305E6-BB37-44B0-99A2-330EEF52A710}"/>
    <cellStyle name="En millones" xfId="18" xr:uid="{32C11D86-EA18-433A-BC36-2AA475357E81}"/>
    <cellStyle name="Ênfase1 2" xfId="77" xr:uid="{E77FD89A-FEBC-45A7-9CC9-5DCD4D5046B2}"/>
    <cellStyle name="Ênfase2 2" xfId="78" xr:uid="{30AAC0E9-0A91-4BE6-ADF1-BCF929D87278}"/>
    <cellStyle name="Ênfase3 2" xfId="79" xr:uid="{FFF4A392-F0DC-4B4C-925F-B70579FA4678}"/>
    <cellStyle name="Ênfase4 2" xfId="80" xr:uid="{565C350B-4D5A-41BB-9F35-8A837E3AD77D}"/>
    <cellStyle name="Ênfase5 2" xfId="81" xr:uid="{C6CE48F2-A9D2-4B37-8C3C-AAD1E28BC35D}"/>
    <cellStyle name="Ênfase6 2" xfId="82" xr:uid="{E55F443A-BD25-4BF2-947D-EEEF4E43258F}"/>
    <cellStyle name="Entrada 2" xfId="83" xr:uid="{3BCA1DC1-53D4-41B3-A81B-194CE68F686A}"/>
    <cellStyle name="Euro" xfId="19" xr:uid="{958C950F-C0A3-4599-AEC5-4DEA7A4208AC}"/>
    <cellStyle name="Euro 10" xfId="130" xr:uid="{E485D79C-775F-421E-9380-CD85879DF5C9}"/>
    <cellStyle name="Euro 11" xfId="141" xr:uid="{5C7C2CDD-B058-4DD1-9110-94298E012DEE}"/>
    <cellStyle name="Euro 12" xfId="128" xr:uid="{7106625E-017F-4C6F-AE23-5414979D172F}"/>
    <cellStyle name="Euro 13" xfId="143" xr:uid="{85347544-26C2-476A-BF4D-3E8F1CF461E3}"/>
    <cellStyle name="Euro 14" xfId="126" xr:uid="{029A2B2F-5BCE-41AD-9605-CE8EA59152AA}"/>
    <cellStyle name="Euro 15" xfId="146" xr:uid="{9A23E997-27FF-443A-A376-6D1AFFC6707C}"/>
    <cellStyle name="Euro 16" xfId="123" xr:uid="{99876C45-946E-4C18-8A68-22AF57F9384A}"/>
    <cellStyle name="Euro 17" xfId="149" xr:uid="{7D635933-C27F-4D4F-A6A9-EC556AE5EF36}"/>
    <cellStyle name="Euro 18" xfId="152" xr:uid="{AAE26D61-1706-427A-B7B1-25D400A62DD7}"/>
    <cellStyle name="Euro 19" xfId="166" xr:uid="{DE977E4F-18DF-4C26-B151-204D339C4218}"/>
    <cellStyle name="Euro 2" xfId="103" xr:uid="{ECA7FA6C-93DB-44E0-A69A-DCB115F42CBB}"/>
    <cellStyle name="Euro 2 10" xfId="145" xr:uid="{2B95D668-9E9F-40FC-9A4C-C157D5C393DF}"/>
    <cellStyle name="Euro 2 11" xfId="124" xr:uid="{4A344DD3-DB3B-433B-83A8-6557F3FF6171}"/>
    <cellStyle name="Euro 2 12" xfId="148" xr:uid="{FB864063-DDB6-4B61-81C7-A73321FA236F}"/>
    <cellStyle name="Euro 2 13" xfId="151" xr:uid="{B0407715-32B5-4ED8-ADFD-331B004E8CF4}"/>
    <cellStyle name="Euro 2 14" xfId="154" xr:uid="{58DAAF45-6D5A-495B-8798-94EBE4EC7175}"/>
    <cellStyle name="Euro 2 15" xfId="156" xr:uid="{734A840D-8F24-44EA-AD4B-95D89647C259}"/>
    <cellStyle name="Euro 2 16" xfId="167" xr:uid="{63DF7721-0A15-453F-A1E4-FED196C5476F}"/>
    <cellStyle name="Euro 2 17" xfId="175" xr:uid="{84BA16D5-FBC6-410E-B77B-CF85A2BD6AA5}"/>
    <cellStyle name="Euro 2 18" xfId="171" xr:uid="{3B520132-0380-4FAE-8475-955983CAA195}"/>
    <cellStyle name="Euro 2 19" xfId="191" xr:uid="{7A6420C3-3EAF-4FDB-9FEB-C842CBF2D6FB}"/>
    <cellStyle name="Euro 2 2" xfId="136" xr:uid="{73A7C33C-F1E0-4CB7-B636-B656C979D3C5}"/>
    <cellStyle name="Euro 2 20" xfId="188" xr:uid="{CB0184E2-12D5-4E7E-BFA7-31F64BF1417F}"/>
    <cellStyle name="Euro 2 21" xfId="193" xr:uid="{12A0E6B6-BB5A-4F29-91C7-F442FA3B224F}"/>
    <cellStyle name="Euro 2 22" xfId="208" xr:uid="{E8DADEFA-18DE-42A5-A289-B9CF79243BA6}"/>
    <cellStyle name="Euro 2 23" xfId="205" xr:uid="{3AFCA592-4E0D-40D0-BFB4-AD8A553D31BD}"/>
    <cellStyle name="Euro 2 24" xfId="210" xr:uid="{17750641-403E-47B2-8A6A-C0CA63BD108B}"/>
    <cellStyle name="Euro 2 25" xfId="203" xr:uid="{8CDAFF0E-CD25-4738-BA8B-3E0159CEC4E8}"/>
    <cellStyle name="Euro 2 3" xfId="133" xr:uid="{F37DFE55-877C-4304-927D-44CBD568EBE2}"/>
    <cellStyle name="Euro 2 4" xfId="138" xr:uid="{AAE663E7-EF4C-46C4-B5D7-5BE803CBDF30}"/>
    <cellStyle name="Euro 2 5" xfId="131" xr:uid="{22955FB5-753A-40B6-AEF1-DA6D06064989}"/>
    <cellStyle name="Euro 2 6" xfId="140" xr:uid="{7CFE69F1-9083-47AC-9274-4576A9B5E3AB}"/>
    <cellStyle name="Euro 2 7" xfId="129" xr:uid="{B6BD075D-7837-408B-BA23-57A4BC47A658}"/>
    <cellStyle name="Euro 2 8" xfId="142" xr:uid="{E11D6A9A-7B5A-418B-864C-34741EB13C5E}"/>
    <cellStyle name="Euro 2 9" xfId="127" xr:uid="{00A51697-03E2-48A2-83D6-5B6B4DF73D4E}"/>
    <cellStyle name="Euro 2_Trimestral" xfId="3391" xr:uid="{38B6A957-CF5F-45BA-898E-5111B15D8674}"/>
    <cellStyle name="Euro 20" xfId="174" xr:uid="{2CCCC254-3F58-4998-BFE9-AF4A0682D6C4}"/>
    <cellStyle name="Euro 21" xfId="172" xr:uid="{D79C31D8-7C6B-4781-8F5C-BD313D35D3CD}"/>
    <cellStyle name="Euro 22" xfId="190" xr:uid="{063BA4C2-D558-45F2-9DD9-F8AA2BDFB4BE}"/>
    <cellStyle name="Euro 23" xfId="189" xr:uid="{9B11D438-491C-4D5C-8960-9AB67C84D4FB}"/>
    <cellStyle name="Euro 24" xfId="192" xr:uid="{3D364E4B-418E-40A5-92E0-8B04DD64A8E5}"/>
    <cellStyle name="Euro 25" xfId="207" xr:uid="{6D82C321-15BD-47EC-A517-57B1217EEC8C}"/>
    <cellStyle name="Euro 26" xfId="206" xr:uid="{4A8C7A60-A033-4B04-824C-AE58B9219C35}"/>
    <cellStyle name="Euro 27" xfId="209" xr:uid="{0C93FDD4-9432-49D8-A8E5-91EB8C5095C4}"/>
    <cellStyle name="Euro 28" xfId="204" xr:uid="{ED58DC8A-3C05-4A71-B0A0-01B59E1A068E}"/>
    <cellStyle name="Euro 29" xfId="1467" xr:uid="{AEE622B3-C7D8-4BAF-BE39-C473B8C73721}"/>
    <cellStyle name="Euro 3" xfId="104" xr:uid="{03D280C2-2162-4CAD-A0F9-9DCDA2D9A0BE}"/>
    <cellStyle name="Euro 4" xfId="101" xr:uid="{A7B1AED0-9E18-463F-94CA-246999F68E57}"/>
    <cellStyle name="Euro 5" xfId="135" xr:uid="{7EDDB105-5387-4242-9736-CBDDBC5C1E29}"/>
    <cellStyle name="Euro 6" xfId="134" xr:uid="{9AA9F904-8CC6-4EF0-8736-7424749126D4}"/>
    <cellStyle name="Euro 7" xfId="137" xr:uid="{2D05222E-5A1A-4600-AC00-43C296A2E729}"/>
    <cellStyle name="Euro 8" xfId="132" xr:uid="{BE60C195-7D35-43EE-B397-99BDEC85F4E0}"/>
    <cellStyle name="Euro 9" xfId="139" xr:uid="{321443C8-888B-436B-BB63-EA900202A59A}"/>
    <cellStyle name="Explanatory Text 2" xfId="1468" xr:uid="{71852CD2-0F42-4504-86CD-FB4EB36704A4}"/>
    <cellStyle name="Explanatory Text 2 10" xfId="3393" xr:uid="{00F299E4-9EBB-4D28-BB59-4FCFF185B035}"/>
    <cellStyle name="Explanatory Text 2 11" xfId="3394" xr:uid="{B3F617F4-076E-4061-8635-9AF00165DC24}"/>
    <cellStyle name="Explanatory Text 2 12" xfId="3395" xr:uid="{98700C64-B80D-4980-B9E1-429E4D1BDB80}"/>
    <cellStyle name="Explanatory Text 2 2" xfId="1469" xr:uid="{364A950D-2F0A-4573-A361-5D20959E1348}"/>
    <cellStyle name="Explanatory Text 2 3" xfId="1470" xr:uid="{66BAC295-EFEE-41BE-A299-23FD7D248D8D}"/>
    <cellStyle name="Explanatory Text 2 4" xfId="1471" xr:uid="{BBDF3EB8-550C-45D8-9BC2-30299B08B304}"/>
    <cellStyle name="Explanatory Text 2 5" xfId="1472" xr:uid="{36B07DEE-59A9-46E7-A4ED-0B40A7C863AB}"/>
    <cellStyle name="Explanatory Text 2 6" xfId="1473" xr:uid="{6DF791F9-72CC-40F9-8CE8-3ACBC5658EF7}"/>
    <cellStyle name="Explanatory Text 2 7" xfId="1474" xr:uid="{4E8DF30C-C32C-4709-A830-72AFB91E936F}"/>
    <cellStyle name="Explanatory Text 2 8" xfId="3396" xr:uid="{72D94E4C-BC96-4391-A8DF-ACE6953EFB89}"/>
    <cellStyle name="Explanatory Text 2 9" xfId="3397" xr:uid="{B3D523B6-4641-4DB0-9453-85D128A73BF5}"/>
    <cellStyle name="Explanatory Text 2_Trimestral" xfId="3392" xr:uid="{B8AE5CE6-F484-431D-AA44-FABAECED79A1}"/>
    <cellStyle name="Explanatory Text 3" xfId="1475" xr:uid="{355A9C2B-6F27-4FDD-89AB-A11E4038067D}"/>
    <cellStyle name="Explanatory Text 3 10" xfId="3399" xr:uid="{27A472E2-4DCF-498B-B54F-78D9095F02B4}"/>
    <cellStyle name="Explanatory Text 3 11" xfId="3400" xr:uid="{264F574B-2DF3-49A0-809D-42076BBA8D81}"/>
    <cellStyle name="Explanatory Text 3 12" xfId="3401" xr:uid="{A254E9F5-15EF-447F-AC4E-E3E1DB4A7406}"/>
    <cellStyle name="Explanatory Text 3 2" xfId="1476" xr:uid="{6E2EC9F5-B303-4E46-898E-4A6938834051}"/>
    <cellStyle name="Explanatory Text 3 3" xfId="1477" xr:uid="{5F0F6A0D-B674-438A-9AC5-BBD4C14959DA}"/>
    <cellStyle name="Explanatory Text 3 4" xfId="1478" xr:uid="{251CF43D-F38D-4821-BA8A-08B795D44D25}"/>
    <cellStyle name="Explanatory Text 3 5" xfId="1479" xr:uid="{827C26A1-1965-4C9D-989C-DDC9EB195ACA}"/>
    <cellStyle name="Explanatory Text 3 6" xfId="1480" xr:uid="{1211768B-1857-4AD3-96FC-6B55EAACD01F}"/>
    <cellStyle name="Explanatory Text 3 7" xfId="1481" xr:uid="{89AA5993-6714-4399-881D-573A7FAAB785}"/>
    <cellStyle name="Explanatory Text 3 8" xfId="3402" xr:uid="{55F93497-3612-4733-88E9-46C15C87AEAA}"/>
    <cellStyle name="Explanatory Text 3 9" xfId="3403" xr:uid="{5F8526A4-8626-4679-AFC1-D974ABB5DB4F}"/>
    <cellStyle name="Explanatory Text 3_Trimestral" xfId="3398" xr:uid="{22708636-0F77-4DA9-811B-DC271937AD7E}"/>
    <cellStyle name="Explanatory Text 4" xfId="1482" xr:uid="{C191DFB5-32A8-4315-9FB6-4FAD5E00D2DC}"/>
    <cellStyle name="Explanatory Text 4 10" xfId="3405" xr:uid="{31792EF9-BEB8-4BC5-9A03-C77E5B395C91}"/>
    <cellStyle name="Explanatory Text 4 11" xfId="3406" xr:uid="{2A228AAA-7DF5-4594-89BD-4431D51B998E}"/>
    <cellStyle name="Explanatory Text 4 12" xfId="3407" xr:uid="{2B5EF220-52B0-4910-A4E7-1DAA962781C9}"/>
    <cellStyle name="Explanatory Text 4 2" xfId="1483" xr:uid="{48D99BDB-DF27-47E2-B789-58B3F075965B}"/>
    <cellStyle name="Explanatory Text 4 3" xfId="1484" xr:uid="{97B8ADB3-C761-45A3-A62A-C95D20A47B3A}"/>
    <cellStyle name="Explanatory Text 4 4" xfId="1485" xr:uid="{71DB11A1-6CF4-4A0C-91D7-09BADEFCC8FA}"/>
    <cellStyle name="Explanatory Text 4 5" xfId="1486" xr:uid="{68D95FA3-DB56-4787-BAD8-DB37AA6EE79D}"/>
    <cellStyle name="Explanatory Text 4 6" xfId="1487" xr:uid="{1EFBD8BA-3348-41C4-AF19-20F3E5CDD943}"/>
    <cellStyle name="Explanatory Text 4 7" xfId="1488" xr:uid="{31ED471D-6B94-447F-8A63-4F0578C3FCB3}"/>
    <cellStyle name="Explanatory Text 4 8" xfId="3408" xr:uid="{BABEA159-4148-4D53-89BB-5070AA71FEDB}"/>
    <cellStyle name="Explanatory Text 4 9" xfId="3409" xr:uid="{379D7D92-6E03-4FBD-AA38-E07119032C21}"/>
    <cellStyle name="Explanatory Text 4_Trimestral" xfId="3404" xr:uid="{608EB6A6-5DC3-4DD3-8173-B58E0D9689C8}"/>
    <cellStyle name="Explanatory Text 5" xfId="1489" xr:uid="{05161253-8AEC-4819-83C4-35D585833CF4}"/>
    <cellStyle name="Explanatory Text 5 10" xfId="3411" xr:uid="{00EDE3DC-0F76-417B-AA1E-FAFD70D9A47A}"/>
    <cellStyle name="Explanatory Text 5 11" xfId="3412" xr:uid="{49428146-BB1B-4968-B94D-69DB8574BF4D}"/>
    <cellStyle name="Explanatory Text 5 12" xfId="3413" xr:uid="{74A9DEAC-E58C-44B7-9DC7-925CB8A4672B}"/>
    <cellStyle name="Explanatory Text 5 2" xfId="1490" xr:uid="{4B26C280-CF56-4D0B-BB18-C5E4F2C6AE3D}"/>
    <cellStyle name="Explanatory Text 5 3" xfId="1491" xr:uid="{0379464E-CAEE-4637-8296-39442235AC21}"/>
    <cellStyle name="Explanatory Text 5 4" xfId="1492" xr:uid="{07EB072F-F60D-4038-A3A5-4834742F0A18}"/>
    <cellStyle name="Explanatory Text 5 5" xfId="1493" xr:uid="{4B55B2B5-E387-46B7-9720-32745361AB19}"/>
    <cellStyle name="Explanatory Text 5 6" xfId="1494" xr:uid="{80FE9AF6-03D6-4ACC-A041-9A8C7F4222CA}"/>
    <cellStyle name="Explanatory Text 5 7" xfId="1495" xr:uid="{205586A6-10CF-4AA2-9ACA-F7EDB52D357C}"/>
    <cellStyle name="Explanatory Text 5 8" xfId="3414" xr:uid="{65243852-EFC1-4B54-85F9-7E1BA02DC0B6}"/>
    <cellStyle name="Explanatory Text 5 9" xfId="3415" xr:uid="{6A0FB8D7-1093-4F1F-BA62-A14757B7F42B}"/>
    <cellStyle name="Explanatory Text 5_Trimestral" xfId="3410" xr:uid="{6229B585-1A5E-40B8-8B6D-ABEF91B1F19A}"/>
    <cellStyle name="Explanatory Text 6" xfId="3416" xr:uid="{6B410C7C-A536-4F60-8716-DB74A2C75F16}"/>
    <cellStyle name="Fixed" xfId="3417" xr:uid="{54A42BB6-2E1D-458A-B1D8-C5433B14F1DA}"/>
    <cellStyle name="Fixo" xfId="20" xr:uid="{EF229D0E-7679-4AE4-8DA2-9C3B4A14EE63}"/>
    <cellStyle name="Good 2" xfId="1496" xr:uid="{313E40CB-B7AF-47E6-981E-958F0D903D5C}"/>
    <cellStyle name="Good 2 10" xfId="3419" xr:uid="{367DA8BD-73D2-4FC4-B9C8-E7FEE4D3BF50}"/>
    <cellStyle name="Good 2 11" xfId="3420" xr:uid="{EE6793B8-0963-4A02-BE2D-EA995601398D}"/>
    <cellStyle name="Good 2 12" xfId="3421" xr:uid="{5F4CDF17-9302-4FC6-84D0-745F9878A518}"/>
    <cellStyle name="Good 2 2" xfId="1497" xr:uid="{1D5AC91E-37F4-4651-A592-4B9686205D08}"/>
    <cellStyle name="Good 2 3" xfId="1498" xr:uid="{B066C640-60D4-4795-8943-3C91BC253962}"/>
    <cellStyle name="Good 2 4" xfId="1499" xr:uid="{4BF57D4A-4B6D-4AA5-A061-FE13B75F5631}"/>
    <cellStyle name="Good 2 5" xfId="1500" xr:uid="{492AA9F2-649F-4370-A694-5F3B1A064DDE}"/>
    <cellStyle name="Good 2 6" xfId="1501" xr:uid="{DA3D1B48-576F-403C-A0B1-506F33D8B3F2}"/>
    <cellStyle name="Good 2 7" xfId="1502" xr:uid="{CDE48B6D-A63E-4A70-999D-5D6E747092F8}"/>
    <cellStyle name="Good 2 8" xfId="3422" xr:uid="{865117AD-EBDB-43F9-8CEF-4C3C7600C652}"/>
    <cellStyle name="Good 2 9" xfId="3423" xr:uid="{55B2F5A4-89DC-477C-9780-AC45050F4758}"/>
    <cellStyle name="Good 2_Trimestral" xfId="3418" xr:uid="{F2DE86D3-9E87-4178-AD60-A02AD9FFB7CA}"/>
    <cellStyle name="Good 3" xfId="1503" xr:uid="{D507EF0C-E8CC-47DE-8E7E-02783EED5ED8}"/>
    <cellStyle name="Good 3 10" xfId="3425" xr:uid="{62D02DE5-5762-4092-8E80-D0BA4CCBF4D1}"/>
    <cellStyle name="Good 3 11" xfId="3426" xr:uid="{4B23B797-F5EC-4DF7-8521-BD8653A47BFC}"/>
    <cellStyle name="Good 3 12" xfId="3427" xr:uid="{90AB8F1C-22E4-43C8-BCC5-1C3FA2AFFDF5}"/>
    <cellStyle name="Good 3 2" xfId="1504" xr:uid="{B48D1708-6F32-4DF4-AD5A-DCC315978D8D}"/>
    <cellStyle name="Good 3 3" xfId="1505" xr:uid="{80CD62A8-4983-4B4B-8A01-128EAC8D68F4}"/>
    <cellStyle name="Good 3 4" xfId="1506" xr:uid="{B00018C6-0D57-4F4C-931D-097043EF47CC}"/>
    <cellStyle name="Good 3 5" xfId="1507" xr:uid="{4D1FEBA9-1794-48BE-8652-5179E9A0890D}"/>
    <cellStyle name="Good 3 6" xfId="1508" xr:uid="{32C4D7BE-594F-4317-9990-9167CC887043}"/>
    <cellStyle name="Good 3 7" xfId="1509" xr:uid="{49E35E4B-134E-4C95-96FE-84527ECD1E05}"/>
    <cellStyle name="Good 3 8" xfId="3428" xr:uid="{0F748EEF-74A0-4D41-BD91-AD3315B00182}"/>
    <cellStyle name="Good 3 9" xfId="3429" xr:uid="{267EA7E3-EBFE-4143-8751-2D8BAA4647E1}"/>
    <cellStyle name="Good 3_Trimestral" xfId="3424" xr:uid="{9FD42F24-EA68-4095-9225-2FB2D06914FC}"/>
    <cellStyle name="Good 4" xfId="1510" xr:uid="{5028CF09-74CE-406C-9E95-7DCEFAD69807}"/>
    <cellStyle name="Good 4 10" xfId="3431" xr:uid="{44859262-E8E5-4C25-8B90-9B45B660BAF1}"/>
    <cellStyle name="Good 4 11" xfId="3432" xr:uid="{E98AFD23-CE62-42D2-86A6-E18940ABD8F6}"/>
    <cellStyle name="Good 4 12" xfId="3433" xr:uid="{D98E6E29-2657-4949-A47E-9213FC1D9B27}"/>
    <cellStyle name="Good 4 2" xfId="1511" xr:uid="{02022BEF-F057-49CA-84B7-DE26BBDD3A7B}"/>
    <cellStyle name="Good 4 3" xfId="1512" xr:uid="{92363958-7905-427F-815A-87797BA92983}"/>
    <cellStyle name="Good 4 4" xfId="1513" xr:uid="{19BACB54-A31A-4D8F-BA0E-8CBE8EB2DBE0}"/>
    <cellStyle name="Good 4 5" xfId="1514" xr:uid="{FCA967BB-75FA-45ED-A94D-2B7F222D911B}"/>
    <cellStyle name="Good 4 6" xfId="1515" xr:uid="{49E2989F-C640-4CDE-AD72-145D2A2ADF1A}"/>
    <cellStyle name="Good 4 7" xfId="1516" xr:uid="{4BCEF786-CAE0-4DDC-9F11-5F98326DF09C}"/>
    <cellStyle name="Good 4 8" xfId="3434" xr:uid="{9F2BEC24-AA5D-47D7-B8B0-7BAC15ADA7D1}"/>
    <cellStyle name="Good 4 9" xfId="3435" xr:uid="{B78894F1-AC9C-48AD-B78F-064009626571}"/>
    <cellStyle name="Good 4_Trimestral" xfId="3430" xr:uid="{66CE0475-2276-49AC-BEBE-20258DA2A5D7}"/>
    <cellStyle name="Good 5" xfId="1517" xr:uid="{6B542683-F38B-4A29-A7CD-131F996B04BC}"/>
    <cellStyle name="Good 5 10" xfId="3437" xr:uid="{5F4718F3-5B1F-42AB-9688-A2DCA612AD61}"/>
    <cellStyle name="Good 5 11" xfId="3438" xr:uid="{93905234-ACDA-4FE1-BA9E-F5D10DBEA4B1}"/>
    <cellStyle name="Good 5 12" xfId="3439" xr:uid="{5200B84D-5E45-4080-A9B8-C71F58F1942F}"/>
    <cellStyle name="Good 5 2" xfId="1518" xr:uid="{445576DE-B13F-425D-8CF2-1D59563ABBDF}"/>
    <cellStyle name="Good 5 3" xfId="1519" xr:uid="{BE4A1273-1BEA-4110-91B7-0FE8FD44705E}"/>
    <cellStyle name="Good 5 4" xfId="1520" xr:uid="{108A0D85-0AA5-478E-A813-66814F25C6C5}"/>
    <cellStyle name="Good 5 5" xfId="1521" xr:uid="{C2980295-177B-4185-9FCE-2838639A7B04}"/>
    <cellStyle name="Good 5 6" xfId="1522" xr:uid="{BE0A373F-56EA-466D-B0F0-5C4AF534E112}"/>
    <cellStyle name="Good 5 7" xfId="1523" xr:uid="{71145304-266A-4421-87D7-5700EFFDB490}"/>
    <cellStyle name="Good 5 8" xfId="3440" xr:uid="{D5C1644C-BA7E-47BE-8595-84327AA160C4}"/>
    <cellStyle name="Good 5 9" xfId="3441" xr:uid="{3F0A2C4C-F704-4197-9A7E-4E7AC6AF200C}"/>
    <cellStyle name="Good 5_Trimestral" xfId="3436" xr:uid="{69C8744B-1E79-45A5-9CE8-A2A0EF125DED}"/>
    <cellStyle name="Good 6" xfId="1524" xr:uid="{02004F28-C323-4BD5-81FD-90DF1EBA9679}"/>
    <cellStyle name="Good 6 10" xfId="3443" xr:uid="{BDC1BA2B-9339-44E1-9F88-F2A95958F425}"/>
    <cellStyle name="Good 6 11" xfId="3444" xr:uid="{DA21D13B-0DA8-485C-9F2B-2332F3647FFC}"/>
    <cellStyle name="Good 6 12" xfId="3445" xr:uid="{16E3318C-2739-4A02-9FD0-35EFC421AB4D}"/>
    <cellStyle name="Good 6 2" xfId="1525" xr:uid="{4E407C6F-F5A6-4535-B4E7-12C28467391B}"/>
    <cellStyle name="Good 6 3" xfId="1526" xr:uid="{0BC8D5DE-B406-4FD6-A99B-CE5B6FE6CF24}"/>
    <cellStyle name="Good 6 4" xfId="1527" xr:uid="{04D80D42-DA65-42E2-BBF2-B1A3D47D0A73}"/>
    <cellStyle name="Good 6 5" xfId="1528" xr:uid="{D05726E3-C691-4895-83F3-BBFB34CBD548}"/>
    <cellStyle name="Good 6 6" xfId="1529" xr:uid="{D53282AF-100B-4880-B098-B6B56B822F9B}"/>
    <cellStyle name="Good 6 7" xfId="1530" xr:uid="{DC6DCF64-AFC0-4EA3-8EB3-CF0E9183CA82}"/>
    <cellStyle name="Good 6 8" xfId="3446" xr:uid="{EBBEC9E3-9450-405C-A057-C7357B7DA696}"/>
    <cellStyle name="Good 6 9" xfId="3447" xr:uid="{7BA17B50-D0CF-4C69-B9CE-FEF1B83D2516}"/>
    <cellStyle name="Good 6_Trimestral" xfId="3442" xr:uid="{A29A37FC-5A69-4335-B774-101E88C3AEDF}"/>
    <cellStyle name="Good 7" xfId="1531" xr:uid="{DB9879D5-B03F-4EF4-A07D-8E101721C33D}"/>
    <cellStyle name="Good 7 10" xfId="3449" xr:uid="{F5E46F8C-43A3-47A0-AE50-2BB9989BD371}"/>
    <cellStyle name="Good 7 11" xfId="3450" xr:uid="{520C994F-9B15-41A3-BB89-840B8F3960C1}"/>
    <cellStyle name="Good 7 12" xfId="3451" xr:uid="{EC3B4D09-E41E-4A47-884B-8C9D498079C6}"/>
    <cellStyle name="Good 7 2" xfId="1532" xr:uid="{16F0A980-4A51-4ADD-9313-E8863178DE81}"/>
    <cellStyle name="Good 7 3" xfId="1533" xr:uid="{96F04FE4-5910-44A5-A404-EFDA09142832}"/>
    <cellStyle name="Good 7 4" xfId="1534" xr:uid="{F6EB2501-3C39-4510-A438-9DD920EF8701}"/>
    <cellStyle name="Good 7 5" xfId="1535" xr:uid="{F4191B7C-E91F-4958-BEEA-DCA9FE89F127}"/>
    <cellStyle name="Good 7 6" xfId="1536" xr:uid="{1314B359-3852-4676-9B96-8F92FF8F0CCE}"/>
    <cellStyle name="Good 7 7" xfId="1537" xr:uid="{E90B9667-81D7-494E-AC6A-B32CAE7C4638}"/>
    <cellStyle name="Good 7 8" xfId="3452" xr:uid="{54A9B92C-115A-41C2-88C1-1F1C23344862}"/>
    <cellStyle name="Good 7 9" xfId="3453" xr:uid="{6DFFB4B3-7E89-4FED-9889-12CEDEA1AE29}"/>
    <cellStyle name="Good 7_Trimestral" xfId="3448" xr:uid="{FDED5B8C-974C-43FA-AA65-830694DBCD05}"/>
    <cellStyle name="Good 8" xfId="1538" xr:uid="{41453B55-2623-4798-9083-DC46D97A1F3A}"/>
    <cellStyle name="Good 8 10" xfId="3455" xr:uid="{2A6E2804-4956-4873-86F2-E9230E2B5C79}"/>
    <cellStyle name="Good 8 11" xfId="3456" xr:uid="{25ED9C76-ABC0-46D4-9670-F55684B680D7}"/>
    <cellStyle name="Good 8 12" xfId="3457" xr:uid="{8AAFC649-8089-4105-8F8F-235A827D8EF9}"/>
    <cellStyle name="Good 8 2" xfId="1539" xr:uid="{BEADB474-2B2C-4FBD-AD68-A7273B638813}"/>
    <cellStyle name="Good 8 3" xfId="1540" xr:uid="{904B652E-3407-4D4F-A932-664C4586E0DE}"/>
    <cellStyle name="Good 8 4" xfId="1541" xr:uid="{1395081F-31EA-4185-AA64-5E8124A26DB7}"/>
    <cellStyle name="Good 8 5" xfId="1542" xr:uid="{7089C060-385C-4479-B2DC-932139D36801}"/>
    <cellStyle name="Good 8 6" xfId="1543" xr:uid="{779D631E-9440-41E1-8D54-1EA66441753D}"/>
    <cellStyle name="Good 8 7" xfId="1544" xr:uid="{2C72B21F-9E1D-493B-9A41-409420488FCB}"/>
    <cellStyle name="Good 8 8" xfId="3458" xr:uid="{9F2B022D-CC87-4463-AFEA-29C164C5C337}"/>
    <cellStyle name="Good 8 9" xfId="3459" xr:uid="{EB2F4E82-F1AD-4409-A546-034888F9A9FE}"/>
    <cellStyle name="Good 8_Trimestral" xfId="3454" xr:uid="{0E49C1F5-8612-4F0C-9D20-CF167D9B5B4C}"/>
    <cellStyle name="Good 9" xfId="3460" xr:uid="{0AFED582-361B-448E-A1DE-F971E615BA72}"/>
    <cellStyle name="Heading 1 2" xfId="1545" xr:uid="{C02D470D-729D-4FA3-A49A-80331C773FAF}"/>
    <cellStyle name="Heading 1 2 10" xfId="3461" xr:uid="{B9C01E41-1A5C-44AC-AF89-C6446C9D01A9}"/>
    <cellStyle name="Heading 1 2 11" xfId="3462" xr:uid="{84CB58AF-DAB9-42FB-8510-16E0324C40DC}"/>
    <cellStyle name="Heading 1 2 12" xfId="3463" xr:uid="{276C5AA9-DFCA-4DD1-A7B4-222442B08D78}"/>
    <cellStyle name="Heading 1 2 2" xfId="1546" xr:uid="{E5EF5CE2-58D0-444D-8E1F-84416B272A0E}"/>
    <cellStyle name="Heading 1 2 3" xfId="1547" xr:uid="{7BC97914-EF8A-46FA-A656-0F7FB83D8B5A}"/>
    <cellStyle name="Heading 1 2 4" xfId="1548" xr:uid="{3044CA62-E169-4680-9516-40776BD6BF44}"/>
    <cellStyle name="Heading 1 2 5" xfId="1549" xr:uid="{D3BF8F38-2BB3-415F-BF05-56F55DC42FF2}"/>
    <cellStyle name="Heading 1 2 6" xfId="1550" xr:uid="{7B55AF6D-D40B-4AE8-9CDC-361D56A51212}"/>
    <cellStyle name="Heading 1 2 7" xfId="1551" xr:uid="{A2498D02-AB84-45BE-B037-642F0CC91FE0}"/>
    <cellStyle name="Heading 1 2 8" xfId="3464" xr:uid="{A9AF9919-4442-4019-BB2A-6EBE4AB145D2}"/>
    <cellStyle name="Heading 1 2 9" xfId="3465" xr:uid="{E9C7204A-3031-48FF-9948-B4C2BA0CB3BD}"/>
    <cellStyle name="Heading 1 3" xfId="1552" xr:uid="{B1D7D400-FE50-4081-9372-0D5FF442C8C9}"/>
    <cellStyle name="Heading 1 3 10" xfId="3466" xr:uid="{2ACFC54E-6437-4B28-B7D9-055D859F0B00}"/>
    <cellStyle name="Heading 1 3 11" xfId="3467" xr:uid="{EAE3E80E-D1CB-4E72-A543-6751234AF4ED}"/>
    <cellStyle name="Heading 1 3 12" xfId="3468" xr:uid="{9DE604E9-A441-47F0-9831-1E9C7689EEB3}"/>
    <cellStyle name="Heading 1 3 2" xfId="1553" xr:uid="{F3650093-0E97-43B1-BF86-623232F8CE8A}"/>
    <cellStyle name="Heading 1 3 3" xfId="1554" xr:uid="{F8B659F6-C4D1-46B7-84DA-CFAD3FBAFD1D}"/>
    <cellStyle name="Heading 1 3 4" xfId="1555" xr:uid="{BC7C0DC6-BB0D-4C6D-919C-523D9431DE88}"/>
    <cellStyle name="Heading 1 3 5" xfId="1556" xr:uid="{A4FC4D1E-1B86-437C-90ED-5CF3A6EAD944}"/>
    <cellStyle name="Heading 1 3 6" xfId="1557" xr:uid="{C946447E-E3BF-4950-9946-A063D26B5FBD}"/>
    <cellStyle name="Heading 1 3 7" xfId="1558" xr:uid="{A1FAFB5D-45CE-4D72-BBBA-C88269E5C5A6}"/>
    <cellStyle name="Heading 1 3 8" xfId="3469" xr:uid="{75000E2E-D604-4B20-8A69-705C2AF1FAD5}"/>
    <cellStyle name="Heading 1 3 9" xfId="3470" xr:uid="{74BD6C04-64FE-4CC4-971D-9526A82F0377}"/>
    <cellStyle name="Heading 1 4" xfId="1559" xr:uid="{4DD587BA-45C6-4D57-A68E-5E98E7CD3727}"/>
    <cellStyle name="Heading 1 4 10" xfId="3471" xr:uid="{67586B72-B009-46C0-8B30-8E1ABFCABDCA}"/>
    <cellStyle name="Heading 1 4 11" xfId="3472" xr:uid="{7E2A03BE-8756-4422-AE12-94BA9A83577B}"/>
    <cellStyle name="Heading 1 4 12" xfId="3473" xr:uid="{8C321BE4-9435-43FF-81CD-90E033E93D11}"/>
    <cellStyle name="Heading 1 4 2" xfId="1560" xr:uid="{747ACC0E-8235-42FF-802D-AB4F270A1F0A}"/>
    <cellStyle name="Heading 1 4 3" xfId="1561" xr:uid="{30E3B6F9-3074-49F0-B1EB-797AE67C570C}"/>
    <cellStyle name="Heading 1 4 4" xfId="1562" xr:uid="{ADC436F1-1344-4B36-B289-67EE199E0FCD}"/>
    <cellStyle name="Heading 1 4 5" xfId="1563" xr:uid="{10956116-C443-4E85-A5F9-4130A26FE4BD}"/>
    <cellStyle name="Heading 1 4 6" xfId="1564" xr:uid="{7B7C53D8-AC0D-4E0C-987B-F2EAB2E0F57A}"/>
    <cellStyle name="Heading 1 4 7" xfId="1565" xr:uid="{000756D2-0FA5-4126-A1CA-D7C9C53241BC}"/>
    <cellStyle name="Heading 1 4 8" xfId="3474" xr:uid="{352932DE-7DF8-44AB-BA78-2CC4EDFB7FCF}"/>
    <cellStyle name="Heading 1 4 9" xfId="3475" xr:uid="{7417C2D4-6976-44DC-9056-B8E5A1D4880A}"/>
    <cellStyle name="Heading 1 5" xfId="1566" xr:uid="{B52EB079-934D-42F0-9020-FF53DDA9999E}"/>
    <cellStyle name="Heading 1 5 10" xfId="3476" xr:uid="{84DD0493-01A3-4813-ACD8-148DD6B53DC1}"/>
    <cellStyle name="Heading 1 5 11" xfId="3477" xr:uid="{3EEED4DC-FD7A-4CD2-9DD8-DD03426A1897}"/>
    <cellStyle name="Heading 1 5 12" xfId="3478" xr:uid="{B0FF4515-B923-4F70-88DA-9F3A49B16B44}"/>
    <cellStyle name="Heading 1 5 2" xfId="1567" xr:uid="{C8C5A954-6A47-4A57-A5AF-9D5A2EB42C0A}"/>
    <cellStyle name="Heading 1 5 3" xfId="1568" xr:uid="{1C42F5A5-3B86-4C3C-88C3-7C271CDF4EA4}"/>
    <cellStyle name="Heading 1 5 4" xfId="1569" xr:uid="{969A70E7-A4E8-4B0A-B0D2-44A9C6ED4BB7}"/>
    <cellStyle name="Heading 1 5 5" xfId="1570" xr:uid="{4E7D5998-57D4-4DFC-9CD0-244A8C60F672}"/>
    <cellStyle name="Heading 1 5 6" xfId="1571" xr:uid="{6E0892FE-A59E-4E3B-82CC-A34020669FF7}"/>
    <cellStyle name="Heading 1 5 7" xfId="1572" xr:uid="{02B7CD13-6D75-4E24-B151-D09E90952A72}"/>
    <cellStyle name="Heading 1 5 8" xfId="3479" xr:uid="{53A2DAE9-9E7D-4DFC-9105-E8499587BC1F}"/>
    <cellStyle name="Heading 1 5 9" xfId="3480" xr:uid="{ACC25C72-F371-404D-AD8F-F0862A7CCE01}"/>
    <cellStyle name="Heading 1 6" xfId="1573" xr:uid="{089043CD-6375-443C-9DCC-49AE6D1B5119}"/>
    <cellStyle name="Heading 1 6 10" xfId="3481" xr:uid="{18E41D49-2F96-4E92-BE50-DA84710DEC43}"/>
    <cellStyle name="Heading 1 6 11" xfId="3482" xr:uid="{34991E83-E2FC-4821-86BF-CC55AF58D5BB}"/>
    <cellStyle name="Heading 1 6 12" xfId="3483" xr:uid="{5D7883A3-C7EF-4BEF-A510-97D5B5F9025C}"/>
    <cellStyle name="Heading 1 6 2" xfId="1574" xr:uid="{D4B8948B-B740-40A5-B9E2-4E4726853B6E}"/>
    <cellStyle name="Heading 1 6 3" xfId="1575" xr:uid="{DA4F2700-B982-48D4-8017-655645473ED4}"/>
    <cellStyle name="Heading 1 6 4" xfId="1576" xr:uid="{D8F7E224-43BE-48C8-8A6E-42CFAF5EDE80}"/>
    <cellStyle name="Heading 1 6 5" xfId="1577" xr:uid="{B8C19788-42C1-4E58-9446-669C110A742B}"/>
    <cellStyle name="Heading 1 6 6" xfId="1578" xr:uid="{B0E6D370-9A1D-42D5-A0F7-15A77508CFE8}"/>
    <cellStyle name="Heading 1 6 7" xfId="1579" xr:uid="{4BCA4559-5710-4A38-B63E-241D0E07AF47}"/>
    <cellStyle name="Heading 1 6 8" xfId="3484" xr:uid="{C818868B-755C-4B26-950C-90DBDB14640F}"/>
    <cellStyle name="Heading 1 6 9" xfId="3485" xr:uid="{2BB6E424-C5D5-46FD-8500-FC9D868F22F3}"/>
    <cellStyle name="Heading 1 7" xfId="1580" xr:uid="{47035200-F97A-4F7E-9EB4-0B7C28FAAC8E}"/>
    <cellStyle name="Heading 1 7 10" xfId="3486" xr:uid="{E77C2FA0-7607-40E5-BDEE-9CF8378968C6}"/>
    <cellStyle name="Heading 1 7 11" xfId="3487" xr:uid="{B5400C6A-0485-4A19-B95B-5AD3C70F8284}"/>
    <cellStyle name="Heading 1 7 12" xfId="3488" xr:uid="{3562BB3B-37B2-4402-B5BB-5C1F2F861054}"/>
    <cellStyle name="Heading 1 7 2" xfId="1581" xr:uid="{6043B6A3-6E80-4F1C-91B2-B2D1979B5255}"/>
    <cellStyle name="Heading 1 7 3" xfId="1582" xr:uid="{BF13E7A1-605D-4878-9BF3-DB7DF15EB011}"/>
    <cellStyle name="Heading 1 7 4" xfId="1583" xr:uid="{C5FE5BE7-234F-4B79-B804-849F04319142}"/>
    <cellStyle name="Heading 1 7 5" xfId="1584" xr:uid="{2E72F344-00DE-4B40-A182-D8C38A0C0E5B}"/>
    <cellStyle name="Heading 1 7 6" xfId="1585" xr:uid="{E87B2688-F03A-4DAD-8D1B-F0DA320EB42E}"/>
    <cellStyle name="Heading 1 7 7" xfId="1586" xr:uid="{606FA62A-3DC1-44BB-9AB5-31EC88686174}"/>
    <cellStyle name="Heading 1 7 8" xfId="3489" xr:uid="{1004A12C-D32D-4763-B59B-A40D3008CF9B}"/>
    <cellStyle name="Heading 1 7 9" xfId="3490" xr:uid="{D761E957-7BC1-44E3-BE04-2DDA61049F41}"/>
    <cellStyle name="Heading 1 8" xfId="1587" xr:uid="{F4779256-EC26-4AB0-9DBA-996B4A07A7E1}"/>
    <cellStyle name="Heading 1 8 10" xfId="3491" xr:uid="{42D386CD-06DD-412B-8B66-19631B27ABD1}"/>
    <cellStyle name="Heading 1 8 11" xfId="3492" xr:uid="{EA183629-93BA-467B-8964-4371FB573683}"/>
    <cellStyle name="Heading 1 8 12" xfId="3493" xr:uid="{29266AB1-DE4E-4BB7-9C6D-498CB49E56BB}"/>
    <cellStyle name="Heading 1 8 2" xfId="1588" xr:uid="{D40817B4-5E65-43BF-AB2B-E83CD45DA694}"/>
    <cellStyle name="Heading 1 8 3" xfId="1589" xr:uid="{1ECB160D-95EF-4BDB-9657-DDEBA646B05A}"/>
    <cellStyle name="Heading 1 8 4" xfId="1590" xr:uid="{3A5C7DB2-527E-4A4A-BF6C-1377CA3CB4A2}"/>
    <cellStyle name="Heading 1 8 5" xfId="1591" xr:uid="{DAA209BB-3847-4933-B2DB-2AC3EF30CEB7}"/>
    <cellStyle name="Heading 1 8 6" xfId="1592" xr:uid="{5DC7D0BD-F205-4D6C-B3E2-47D776949427}"/>
    <cellStyle name="Heading 1 8 7" xfId="1593" xr:uid="{B7A8E362-BD49-497E-BE87-3DD4CA27A192}"/>
    <cellStyle name="Heading 1 8 8" xfId="3494" xr:uid="{18BB7B31-4A1D-4F9B-9824-4BB492B02BF1}"/>
    <cellStyle name="Heading 1 8 9" xfId="3495" xr:uid="{A1A4CB32-5346-46FE-BDD7-28B1A6F0C82B}"/>
    <cellStyle name="Heading 1 9" xfId="3496" xr:uid="{9CB68CF6-2536-4181-A9BB-A127D9352A43}"/>
    <cellStyle name="Heading 2 2" xfId="1594" xr:uid="{DEC85AF2-DAC8-4417-813D-0496F1B91AB3}"/>
    <cellStyle name="Heading 2 2 10" xfId="3497" xr:uid="{4489E736-2F29-40AD-BC13-7EACDFD8C6EF}"/>
    <cellStyle name="Heading 2 2 11" xfId="3498" xr:uid="{796497D1-B6F7-4B5C-A6DB-D9A48A5CDFA4}"/>
    <cellStyle name="Heading 2 2 12" xfId="3499" xr:uid="{3BB7A315-DDA6-4D09-9426-5FE85198CC44}"/>
    <cellStyle name="Heading 2 2 2" xfId="1595" xr:uid="{7D7529F3-48DA-4929-81A5-33895D583BCA}"/>
    <cellStyle name="Heading 2 2 3" xfId="1596" xr:uid="{EB0B62C7-0906-4A95-9BA3-F4C12F75EF8B}"/>
    <cellStyle name="Heading 2 2 4" xfId="1597" xr:uid="{16A1BE36-8279-4F64-830A-842B6BA65293}"/>
    <cellStyle name="Heading 2 2 5" xfId="1598" xr:uid="{8FE3021E-B3DD-4C48-91B1-0DCEEA57D947}"/>
    <cellStyle name="Heading 2 2 6" xfId="1599" xr:uid="{A8A8D7FB-CBC8-427A-92E3-9985B1014DC4}"/>
    <cellStyle name="Heading 2 2 7" xfId="1600" xr:uid="{E7F2F572-B7E5-4ACD-8C80-61C7A3CA256C}"/>
    <cellStyle name="Heading 2 2 8" xfId="3500" xr:uid="{E4973D47-67AE-49BF-8114-7AB2928D6CC0}"/>
    <cellStyle name="Heading 2 2 9" xfId="3501" xr:uid="{8986D9F2-C291-476E-8D09-34F576593DCB}"/>
    <cellStyle name="Heading 2 3" xfId="1601" xr:uid="{6E41457A-FFF5-474A-AB00-9A1167AE697D}"/>
    <cellStyle name="Heading 2 3 10" xfId="3502" xr:uid="{0B0C7DFC-8B22-4FA8-94C2-AE8990C44C57}"/>
    <cellStyle name="Heading 2 3 11" xfId="3503" xr:uid="{F2ECBFBA-5CDA-4F45-AE2A-520F7BB900BD}"/>
    <cellStyle name="Heading 2 3 12" xfId="3504" xr:uid="{92B28C9B-49F1-4150-8020-34A5C32497C7}"/>
    <cellStyle name="Heading 2 3 2" xfId="1602" xr:uid="{50774729-781F-4EFA-BE7B-BE69ADE04715}"/>
    <cellStyle name="Heading 2 3 3" xfId="1603" xr:uid="{D84F83C7-3278-4E5C-8967-BA07C86C4DEC}"/>
    <cellStyle name="Heading 2 3 4" xfId="1604" xr:uid="{5C403489-D133-4A64-939E-8DB0959621E4}"/>
    <cellStyle name="Heading 2 3 5" xfId="1605" xr:uid="{A655DCCC-0FE2-40AD-BD7D-070DAC08D798}"/>
    <cellStyle name="Heading 2 3 6" xfId="1606" xr:uid="{0D4DA30F-E94C-42D1-A309-88FFBAB90B5C}"/>
    <cellStyle name="Heading 2 3 7" xfId="1607" xr:uid="{2E046C3B-BDCD-4D1E-B53E-4C5F6DB1C20B}"/>
    <cellStyle name="Heading 2 3 8" xfId="3505" xr:uid="{F1ABC44F-DF49-4673-9A75-EC4B9EAA2F16}"/>
    <cellStyle name="Heading 2 3 9" xfId="3506" xr:uid="{6858153E-2EBA-45E3-B158-10DD81F0EBE8}"/>
    <cellStyle name="Heading 2 4" xfId="1608" xr:uid="{F342C40F-D122-423E-B4E7-7065F05B4A55}"/>
    <cellStyle name="Heading 2 4 10" xfId="3507" xr:uid="{94BD5245-CCE3-48F2-8ACA-D088B02BE63A}"/>
    <cellStyle name="Heading 2 4 11" xfId="3508" xr:uid="{27722288-BF38-4068-9399-98A57ED16FA6}"/>
    <cellStyle name="Heading 2 4 12" xfId="3509" xr:uid="{C07A5959-10BC-4039-B1F8-214AC44442CB}"/>
    <cellStyle name="Heading 2 4 2" xfId="1609" xr:uid="{823B0B99-82C2-4962-B382-9C3F0334563E}"/>
    <cellStyle name="Heading 2 4 3" xfId="1610" xr:uid="{3202F741-236D-495B-8FE1-CFCFC2FD2A92}"/>
    <cellStyle name="Heading 2 4 4" xfId="1611" xr:uid="{E39559AA-BA98-46CA-B0B9-6EE57C45AB19}"/>
    <cellStyle name="Heading 2 4 5" xfId="1612" xr:uid="{861877C5-5590-4030-8E7D-6E1837FB636B}"/>
    <cellStyle name="Heading 2 4 6" xfId="1613" xr:uid="{01EF8ADD-EF88-4439-9799-513FDE365F94}"/>
    <cellStyle name="Heading 2 4 7" xfId="1614" xr:uid="{922EA9C0-BDF2-4FD0-B567-300B0A37A979}"/>
    <cellStyle name="Heading 2 4 8" xfId="3510" xr:uid="{C59F718F-4387-4F4C-8160-A559538C0606}"/>
    <cellStyle name="Heading 2 4 9" xfId="3511" xr:uid="{A9DACA5A-72BC-47D2-84CC-85276C856B80}"/>
    <cellStyle name="Heading 2 5" xfId="1615" xr:uid="{7C93B504-F6EF-4CF2-8B6F-164FC074E3BF}"/>
    <cellStyle name="Heading 2 5 10" xfId="3512" xr:uid="{CC4A2FEC-B763-4B16-AED0-C51E5F4B21A0}"/>
    <cellStyle name="Heading 2 5 11" xfId="3513" xr:uid="{684FB926-2564-4C5B-9CBE-9CBA1B2133E9}"/>
    <cellStyle name="Heading 2 5 12" xfId="3514" xr:uid="{78EBCAF6-711F-4BED-9B66-0F3BBCE36BFA}"/>
    <cellStyle name="Heading 2 5 2" xfId="1616" xr:uid="{74048563-AA42-474E-8C43-2053AA251979}"/>
    <cellStyle name="Heading 2 5 3" xfId="1617" xr:uid="{0892DC67-6556-4B7B-9977-324E799E324E}"/>
    <cellStyle name="Heading 2 5 4" xfId="1618" xr:uid="{AF905BD2-F256-46DF-94EB-6D7CC374E966}"/>
    <cellStyle name="Heading 2 5 5" xfId="1619" xr:uid="{5AD599ED-9B5C-4E07-89A9-40A9FEB78221}"/>
    <cellStyle name="Heading 2 5 6" xfId="1620" xr:uid="{239686B4-50B0-4016-B6C9-E7D690537B92}"/>
    <cellStyle name="Heading 2 5 7" xfId="1621" xr:uid="{3BFE6921-3E3F-4366-B1F6-BE62A2E6C314}"/>
    <cellStyle name="Heading 2 5 8" xfId="3515" xr:uid="{1152AFE3-3EE1-4887-8C75-A9B852235964}"/>
    <cellStyle name="Heading 2 5 9" xfId="3516" xr:uid="{1189BA9B-B2FA-4753-BF05-EA5E7596FB06}"/>
    <cellStyle name="Heading 2 6" xfId="1622" xr:uid="{D133550C-A5D7-4852-A6E8-8908702E216D}"/>
    <cellStyle name="Heading 2 6 10" xfId="3517" xr:uid="{84C961C8-D6BC-4426-B5D4-EEAF7615375F}"/>
    <cellStyle name="Heading 2 6 11" xfId="3518" xr:uid="{B67D7377-9F3A-4534-B68B-68900058DD0C}"/>
    <cellStyle name="Heading 2 6 12" xfId="3519" xr:uid="{EEA9AD29-691D-4C81-8C65-8C302A977313}"/>
    <cellStyle name="Heading 2 6 2" xfId="1623" xr:uid="{C409883D-67DA-40F3-8BA3-7A656588CC64}"/>
    <cellStyle name="Heading 2 6 3" xfId="1624" xr:uid="{395C6391-F614-4527-A666-328C9D26139E}"/>
    <cellStyle name="Heading 2 6 4" xfId="1625" xr:uid="{3B94079E-5E2B-449E-82E8-0BF46FA9C869}"/>
    <cellStyle name="Heading 2 6 5" xfId="1626" xr:uid="{468DE434-6A59-46C9-BA0E-C32422EB6C54}"/>
    <cellStyle name="Heading 2 6 6" xfId="1627" xr:uid="{A82E116E-C8FA-427A-98BC-3E15078796E1}"/>
    <cellStyle name="Heading 2 6 7" xfId="1628" xr:uid="{63EDD46C-C7FF-4CCF-8E20-22EE7CCEA1BB}"/>
    <cellStyle name="Heading 2 6 8" xfId="3520" xr:uid="{32CF4CBD-85C0-46A5-B7E1-30ACFD02C682}"/>
    <cellStyle name="Heading 2 6 9" xfId="3521" xr:uid="{F41F1B99-FC6F-4CD5-A413-64C33C7C95BA}"/>
    <cellStyle name="Heading 2 7" xfId="1629" xr:uid="{E0909725-562B-41B2-9653-1496542E38AB}"/>
    <cellStyle name="Heading 2 7 10" xfId="3522" xr:uid="{74D70E47-A9DC-40C9-A055-C056E8C1F57D}"/>
    <cellStyle name="Heading 2 7 11" xfId="3523" xr:uid="{6419CBA4-0860-4DBD-90E7-D1335605DED0}"/>
    <cellStyle name="Heading 2 7 12" xfId="3524" xr:uid="{26AEF04C-966C-40BC-898A-B52D084746AD}"/>
    <cellStyle name="Heading 2 7 2" xfId="1630" xr:uid="{942A8E37-33C1-4051-B93F-3E252318C00D}"/>
    <cellStyle name="Heading 2 7 3" xfId="1631" xr:uid="{A3D21829-D46C-4911-9FE2-208C3CD45F34}"/>
    <cellStyle name="Heading 2 7 4" xfId="1632" xr:uid="{81008311-7B40-4B25-B52B-4F171FEFD7A3}"/>
    <cellStyle name="Heading 2 7 5" xfId="1633" xr:uid="{F761FFEC-1D61-482E-A215-E35220F2BA87}"/>
    <cellStyle name="Heading 2 7 6" xfId="1634" xr:uid="{808D5CB0-F0F3-4AAE-9FCE-E414AA9192BE}"/>
    <cellStyle name="Heading 2 7 7" xfId="1635" xr:uid="{9C458025-65EA-4D26-81B7-549DC5C13E48}"/>
    <cellStyle name="Heading 2 7 8" xfId="3525" xr:uid="{104E4F80-4E11-43E6-B76B-32C8D6C2F13E}"/>
    <cellStyle name="Heading 2 7 9" xfId="3526" xr:uid="{89A03F01-BBED-4880-8334-E3DB0292DCBF}"/>
    <cellStyle name="Heading 2 8" xfId="1636" xr:uid="{3F396721-7603-40E8-B76E-4F05EE74CBAF}"/>
    <cellStyle name="Heading 2 8 10" xfId="3527" xr:uid="{A2B72BE0-D01D-4F2F-A7A9-5EA54E5A1CB0}"/>
    <cellStyle name="Heading 2 8 11" xfId="3528" xr:uid="{D0529085-7A5A-41E1-8DC3-AE5C15CA6C19}"/>
    <cellStyle name="Heading 2 8 12" xfId="3529" xr:uid="{26A15E04-9F5B-4864-B651-F31D1D6AE7FD}"/>
    <cellStyle name="Heading 2 8 2" xfId="1637" xr:uid="{6E0DE658-F6DB-4363-9708-75592C1A8C94}"/>
    <cellStyle name="Heading 2 8 3" xfId="1638" xr:uid="{1C2EE9AD-0CC1-4180-9191-F259171D9E4A}"/>
    <cellStyle name="Heading 2 8 4" xfId="1639" xr:uid="{1E34EFBC-4554-48DB-A6E0-16D48C84CC99}"/>
    <cellStyle name="Heading 2 8 5" xfId="1640" xr:uid="{B2573949-2D5A-4E7B-B07F-EF480A1D0A40}"/>
    <cellStyle name="Heading 2 8 6" xfId="1641" xr:uid="{53B0BEAB-BBEA-48B8-948B-794BAD635C88}"/>
    <cellStyle name="Heading 2 8 7" xfId="1642" xr:uid="{9BCF6847-C27B-40AF-8992-AA570CA8EDC7}"/>
    <cellStyle name="Heading 2 8 8" xfId="3530" xr:uid="{A8829A4A-436E-41DE-9D5E-DB133BA76FEC}"/>
    <cellStyle name="Heading 2 8 9" xfId="3531" xr:uid="{48C0A185-5815-4B6A-8DFB-682990CA75B8}"/>
    <cellStyle name="Heading 2 9" xfId="3532" xr:uid="{8B911B42-FFE4-4E10-B256-DD10864932DF}"/>
    <cellStyle name="Heading 3 2" xfId="1643" xr:uid="{EEDADA28-C077-42D8-ACC2-572EBB37CB40}"/>
    <cellStyle name="Heading 3 2 10" xfId="3533" xr:uid="{8A2F6E81-0228-44E4-9FB1-885D042834F4}"/>
    <cellStyle name="Heading 3 2 11" xfId="3534" xr:uid="{1AF3EC55-3A0F-4C40-906E-9396FB632723}"/>
    <cellStyle name="Heading 3 2 12" xfId="3535" xr:uid="{0F440874-91AC-4952-AB87-035FCA150FC7}"/>
    <cellStyle name="Heading 3 2 2" xfId="1644" xr:uid="{6E8735EE-E332-43E2-894D-00D3C2622C04}"/>
    <cellStyle name="Heading 3 2 3" xfId="1645" xr:uid="{2302F78D-EA7A-4714-9DDE-E91F85D43A15}"/>
    <cellStyle name="Heading 3 2 4" xfId="1646" xr:uid="{8B77CD0A-2ABB-4400-B42D-86DBFEEA899F}"/>
    <cellStyle name="Heading 3 2 5" xfId="1647" xr:uid="{15C7A64F-04E2-4F43-AF3C-A161FDF77D63}"/>
    <cellStyle name="Heading 3 2 6" xfId="1648" xr:uid="{3D4EFDE8-36B1-43F8-A0BB-374A7A47D8AC}"/>
    <cellStyle name="Heading 3 2 7" xfId="1649" xr:uid="{3D3CEDF9-5339-43C5-BCCD-BF057D6D6E34}"/>
    <cellStyle name="Heading 3 2 8" xfId="3536" xr:uid="{6696374D-B4F8-46B3-89EF-1784D927B933}"/>
    <cellStyle name="Heading 3 2 9" xfId="3537" xr:uid="{C0C5E4F6-E631-4AE6-A2EA-42656716EDCB}"/>
    <cellStyle name="Heading 3 3" xfId="1650" xr:uid="{1C63D00A-CF75-49E2-8EF4-734FA2F49B97}"/>
    <cellStyle name="Heading 3 3 10" xfId="3538" xr:uid="{3CF5DA84-3D00-40D1-AD42-56EAE9F24C0A}"/>
    <cellStyle name="Heading 3 3 11" xfId="3539" xr:uid="{81DE23AB-0443-48D1-8A7C-BE5179E3534F}"/>
    <cellStyle name="Heading 3 3 12" xfId="3540" xr:uid="{05A6F45A-BA73-4DD4-8E41-2527F893C67D}"/>
    <cellStyle name="Heading 3 3 2" xfId="1651" xr:uid="{C33CFD88-8C57-4531-8FDF-C95D918D3E91}"/>
    <cellStyle name="Heading 3 3 3" xfId="1652" xr:uid="{BC401EB1-407D-4AE6-856B-11A86D9174A1}"/>
    <cellStyle name="Heading 3 3 4" xfId="1653" xr:uid="{B2441C7A-1960-4F35-9881-DDFE6A57FCD1}"/>
    <cellStyle name="Heading 3 3 5" xfId="1654" xr:uid="{76835F5F-8386-4847-9A97-3DBCE8052234}"/>
    <cellStyle name="Heading 3 3 6" xfId="1655" xr:uid="{87F0F80F-5D14-43C4-A20A-BDE4EDAADB67}"/>
    <cellStyle name="Heading 3 3 7" xfId="1656" xr:uid="{7557A5A3-28E9-416B-BAF6-E71D54504460}"/>
    <cellStyle name="Heading 3 3 8" xfId="3541" xr:uid="{9E8C1B21-97F2-4080-ACCA-75B7A92AD709}"/>
    <cellStyle name="Heading 3 3 9" xfId="3542" xr:uid="{E0FCCDA9-1C02-47AE-9065-8B52E1096A6C}"/>
    <cellStyle name="Heading 3 4" xfId="1657" xr:uid="{E746708A-3FF6-4F8E-AAF6-C09D8DE1F68A}"/>
    <cellStyle name="Heading 3 4 10" xfId="3543" xr:uid="{647F827F-E02E-40A8-A224-DF4D570F5F44}"/>
    <cellStyle name="Heading 3 4 11" xfId="3544" xr:uid="{35E58323-5F1A-44A9-8214-D8BBFB10AF88}"/>
    <cellStyle name="Heading 3 4 12" xfId="3545" xr:uid="{A4C093AA-BBD9-40D9-9CD5-A5C4CFAED3E2}"/>
    <cellStyle name="Heading 3 4 2" xfId="1658" xr:uid="{51E26429-0F41-4F6B-B5B8-14AFCF62AA74}"/>
    <cellStyle name="Heading 3 4 3" xfId="1659" xr:uid="{2E8EFCFB-37D9-4F53-98EA-8750259DD3AD}"/>
    <cellStyle name="Heading 3 4 4" xfId="1660" xr:uid="{99E3E69A-B2BF-4288-B195-E5F220DF8D1C}"/>
    <cellStyle name="Heading 3 4 5" xfId="1661" xr:uid="{D9BE7685-0786-43DA-AC8B-F32403F9CF43}"/>
    <cellStyle name="Heading 3 4 6" xfId="1662" xr:uid="{ED437478-24BA-4825-87C1-55034DA28AE6}"/>
    <cellStyle name="Heading 3 4 7" xfId="1663" xr:uid="{34C6214A-CBD2-4FE4-892C-CE662B2EB2A6}"/>
    <cellStyle name="Heading 3 4 8" xfId="3546" xr:uid="{19FE39F3-C176-40D8-BE79-EF616AB514A9}"/>
    <cellStyle name="Heading 3 4 9" xfId="3547" xr:uid="{C6D7E5AA-097A-44AE-B0F7-B89367C6ED45}"/>
    <cellStyle name="Heading 3 5" xfId="1664" xr:uid="{C438ECE8-1C60-45F1-A90C-EFE5171E3217}"/>
    <cellStyle name="Heading 3 5 10" xfId="3548" xr:uid="{972C4693-9112-4555-BB61-E693BE5BAC3C}"/>
    <cellStyle name="Heading 3 5 11" xfId="3549" xr:uid="{80568547-29A0-43D6-B5CB-FDA7DB8E1CB2}"/>
    <cellStyle name="Heading 3 5 12" xfId="3550" xr:uid="{E3139BCA-E5E2-420C-8AD1-36149D969FC3}"/>
    <cellStyle name="Heading 3 5 2" xfId="1665" xr:uid="{BC2F73E7-21DD-4F1E-BF1E-5FF56CA6F3A9}"/>
    <cellStyle name="Heading 3 5 3" xfId="1666" xr:uid="{AF89F070-4423-4913-93F7-A7F675EA0035}"/>
    <cellStyle name="Heading 3 5 4" xfId="1667" xr:uid="{4A4EAD85-CCC2-44D5-8124-44AAB8E443E1}"/>
    <cellStyle name="Heading 3 5 5" xfId="1668" xr:uid="{AAE5230F-11FC-4DB0-B11B-90B4F4B01170}"/>
    <cellStyle name="Heading 3 5 6" xfId="1669" xr:uid="{3F82D36E-10F9-4BFB-9BEC-8A0787E913C5}"/>
    <cellStyle name="Heading 3 5 7" xfId="1670" xr:uid="{A99A0BD9-31ED-43C8-B5A6-437DFE6E6643}"/>
    <cellStyle name="Heading 3 5 8" xfId="3551" xr:uid="{A57F50BA-050D-4FBD-A0E7-8A749EA888D3}"/>
    <cellStyle name="Heading 3 5 9" xfId="3552" xr:uid="{9B841F33-1787-43D1-9EA7-B068189F0191}"/>
    <cellStyle name="Heading 3 6" xfId="1671" xr:uid="{0C07137B-83BC-4813-AEE8-2F623A2EA93C}"/>
    <cellStyle name="Heading 3 6 10" xfId="3553" xr:uid="{AD9463B3-D484-4D31-9CFD-01016CE06E62}"/>
    <cellStyle name="Heading 3 6 11" xfId="3554" xr:uid="{EC1D1FDB-9AB5-470E-9608-75A0EA6660F7}"/>
    <cellStyle name="Heading 3 6 12" xfId="3555" xr:uid="{61D096F2-E340-4D11-BB78-2AAE49AE7BC2}"/>
    <cellStyle name="Heading 3 6 2" xfId="1672" xr:uid="{52295E3E-9A17-4618-B73E-C265CA6B28A5}"/>
    <cellStyle name="Heading 3 6 3" xfId="1673" xr:uid="{1D5F8B76-1805-4AF2-8B7A-1E627EA33A83}"/>
    <cellStyle name="Heading 3 6 4" xfId="1674" xr:uid="{19E17E41-566E-4AEC-9BE4-27AB1DC5282E}"/>
    <cellStyle name="Heading 3 6 5" xfId="1675" xr:uid="{0F6A53EF-530A-43FA-A8D2-9C3EAABB264C}"/>
    <cellStyle name="Heading 3 6 6" xfId="1676" xr:uid="{26D4F841-85BA-4879-A2A0-BDF45EB6A368}"/>
    <cellStyle name="Heading 3 6 7" xfId="1677" xr:uid="{904043CE-954D-418F-B9AF-199367DFEB87}"/>
    <cellStyle name="Heading 3 6 8" xfId="3556" xr:uid="{27D8EADF-E02C-451C-9A8F-D943333E7FDA}"/>
    <cellStyle name="Heading 3 6 9" xfId="3557" xr:uid="{0D44961A-4C12-4420-AE42-E4BC08EAA77D}"/>
    <cellStyle name="Heading 3 7" xfId="1678" xr:uid="{505076D5-0618-4DDA-92C3-63FBCD7B7E31}"/>
    <cellStyle name="Heading 3 7 10" xfId="3558" xr:uid="{D1758EF0-D52A-4E95-9272-81F03A6FC334}"/>
    <cellStyle name="Heading 3 7 11" xfId="3559" xr:uid="{B201C3E3-D752-4571-9F28-D325C1F76EAE}"/>
    <cellStyle name="Heading 3 7 12" xfId="3560" xr:uid="{16FDBE46-7951-4838-9028-7591C49E667C}"/>
    <cellStyle name="Heading 3 7 2" xfId="1679" xr:uid="{D8944D6C-8BFA-4994-9BBD-824CD99611C5}"/>
    <cellStyle name="Heading 3 7 3" xfId="1680" xr:uid="{F257708A-6A20-4B2F-BACF-3CDDC6075D48}"/>
    <cellStyle name="Heading 3 7 4" xfId="1681" xr:uid="{79CCAFBD-CF3D-41A9-957E-5802444C346D}"/>
    <cellStyle name="Heading 3 7 5" xfId="1682" xr:uid="{4B83ED5D-01B8-4CA9-966E-2875F89B8B23}"/>
    <cellStyle name="Heading 3 7 6" xfId="1683" xr:uid="{C8BBF14A-28F0-4509-9987-30F87535712B}"/>
    <cellStyle name="Heading 3 7 7" xfId="1684" xr:uid="{0296D58B-FBD0-40B4-B8EA-FD95F7193D9A}"/>
    <cellStyle name="Heading 3 7 8" xfId="3561" xr:uid="{E9D7B59B-366E-4EC9-93AE-64D2ABC0476B}"/>
    <cellStyle name="Heading 3 7 9" xfId="3562" xr:uid="{F696AF2A-2FF3-4B9E-B96F-A77F44BEA05A}"/>
    <cellStyle name="Heading 3 8" xfId="1685" xr:uid="{C19F354E-5D3D-4379-8720-29BE8F85A600}"/>
    <cellStyle name="Heading 3 8 10" xfId="3563" xr:uid="{5F032972-4DCC-4A34-B453-22EB2CC15C8C}"/>
    <cellStyle name="Heading 3 8 11" xfId="3564" xr:uid="{2E9CF508-20F2-428C-A94F-F0C9380592DD}"/>
    <cellStyle name="Heading 3 8 12" xfId="3565" xr:uid="{B509B0F4-BE0C-4A4F-962C-D82B21D62F37}"/>
    <cellStyle name="Heading 3 8 2" xfId="1686" xr:uid="{DD4C569B-D1AD-4979-833D-BA47C9FF4FC0}"/>
    <cellStyle name="Heading 3 8 3" xfId="1687" xr:uid="{8296021A-0DFB-4B80-8425-F51C412A8598}"/>
    <cellStyle name="Heading 3 8 4" xfId="1688" xr:uid="{BB718408-8F4D-43A1-A990-6DBC81D7609D}"/>
    <cellStyle name="Heading 3 8 5" xfId="1689" xr:uid="{048A3CFC-1523-4356-86A7-FE2972A2D887}"/>
    <cellStyle name="Heading 3 8 6" xfId="1690" xr:uid="{18273FCD-0267-47EF-995F-CBEDEB7E3847}"/>
    <cellStyle name="Heading 3 8 7" xfId="1691" xr:uid="{07E48F07-A017-47D0-8F9E-294C589BEEDF}"/>
    <cellStyle name="Heading 3 8 8" xfId="3566" xr:uid="{F39679C6-5B5F-48C1-9D71-95F3474F4E21}"/>
    <cellStyle name="Heading 3 8 9" xfId="3567" xr:uid="{E0B3A1A4-AD2D-4C2D-BAC0-39D4A45C09EE}"/>
    <cellStyle name="Heading 3 9" xfId="3568" xr:uid="{9A6B2C17-2D79-4B8E-81A0-D9BCCEA4131C}"/>
    <cellStyle name="Heading 4 2" xfId="1692" xr:uid="{16E85848-09B5-4924-B805-D189E1154C0B}"/>
    <cellStyle name="Heading 4 2 10" xfId="3569" xr:uid="{7461A224-AFC0-4D8F-9938-2A9C8ADCC608}"/>
    <cellStyle name="Heading 4 2 11" xfId="3570" xr:uid="{BBBE0E4B-E7CB-48F6-A10B-7BF79D3A708F}"/>
    <cellStyle name="Heading 4 2 12" xfId="3571" xr:uid="{3DF952C1-E8D6-4A80-91EA-D3D86D6DFEDE}"/>
    <cellStyle name="Heading 4 2 2" xfId="1693" xr:uid="{252C8FCE-6A85-4DD6-B3F0-0A4F14AED8C5}"/>
    <cellStyle name="Heading 4 2 3" xfId="1694" xr:uid="{F41A0507-A580-4A61-BC42-0A09052C1188}"/>
    <cellStyle name="Heading 4 2 4" xfId="1695" xr:uid="{4ABC5178-0EB0-49D2-9236-315848827521}"/>
    <cellStyle name="Heading 4 2 5" xfId="1696" xr:uid="{BE24B41C-E198-4545-82DC-D4BDA840FD97}"/>
    <cellStyle name="Heading 4 2 6" xfId="1697" xr:uid="{324CBBBB-AA1B-4D1D-8578-18CEC84E32BE}"/>
    <cellStyle name="Heading 4 2 7" xfId="1698" xr:uid="{F6ACC56D-EDC2-4D07-8D6D-D44B976DCD39}"/>
    <cellStyle name="Heading 4 2 8" xfId="3572" xr:uid="{761C3831-C3B3-41CA-A061-5C846C672ABB}"/>
    <cellStyle name="Heading 4 2 9" xfId="3573" xr:uid="{2C4BD9A3-872F-4991-82D9-275264917D15}"/>
    <cellStyle name="Heading 4 3" xfId="1699" xr:uid="{E494C352-5930-4822-8459-199951194311}"/>
    <cellStyle name="Heading 4 3 10" xfId="3574" xr:uid="{E1EADFBC-D729-42FD-8CF7-32CA1E554D1F}"/>
    <cellStyle name="Heading 4 3 11" xfId="3575" xr:uid="{80FA2757-1457-4FAE-9E80-AA7CC0755F4A}"/>
    <cellStyle name="Heading 4 3 12" xfId="3576" xr:uid="{A0BA0971-F50A-4EB9-9DFB-EBC951D1F674}"/>
    <cellStyle name="Heading 4 3 2" xfId="1700" xr:uid="{17AD965C-588B-4CAA-922B-FCD4E693FB4F}"/>
    <cellStyle name="Heading 4 3 3" xfId="1701" xr:uid="{A62826C9-3F8A-45C3-BEC8-49414CF555DA}"/>
    <cellStyle name="Heading 4 3 4" xfId="1702" xr:uid="{529D8804-3F64-4F0E-A31A-44406245B86B}"/>
    <cellStyle name="Heading 4 3 5" xfId="1703" xr:uid="{F0472C79-A8E2-43C3-B8EC-367C08914BB4}"/>
    <cellStyle name="Heading 4 3 6" xfId="1704" xr:uid="{91B2EF0E-20E1-4D69-8D93-272B7B4D4EFD}"/>
    <cellStyle name="Heading 4 3 7" xfId="1705" xr:uid="{0D10C195-B1FE-4F2A-8C7E-C4E99B22C582}"/>
    <cellStyle name="Heading 4 3 8" xfId="3577" xr:uid="{F6411F44-CE05-4819-ADB5-457745080E96}"/>
    <cellStyle name="Heading 4 3 9" xfId="3578" xr:uid="{595BF070-2001-446F-8C1D-F71E03DB9986}"/>
    <cellStyle name="Heading 4 4" xfId="1706" xr:uid="{6FA3CFA7-6569-4045-A271-47B7F3780570}"/>
    <cellStyle name="Heading 4 4 10" xfId="3579" xr:uid="{D2645142-AE34-4C42-A601-2086B84F7240}"/>
    <cellStyle name="Heading 4 4 11" xfId="3580" xr:uid="{231F690C-BE74-44A9-90AD-BB10DD505CE1}"/>
    <cellStyle name="Heading 4 4 12" xfId="3581" xr:uid="{590BEDA8-00AB-4E0C-8190-BFCCD256072A}"/>
    <cellStyle name="Heading 4 4 2" xfId="1707" xr:uid="{8A5417B3-19E1-4C03-9D9B-A50616B5633A}"/>
    <cellStyle name="Heading 4 4 3" xfId="1708" xr:uid="{2D66957D-3C44-4BF7-8BA9-F0810350F762}"/>
    <cellStyle name="Heading 4 4 4" xfId="1709" xr:uid="{BD41713D-7906-4279-AE3F-C79EE652D6A8}"/>
    <cellStyle name="Heading 4 4 5" xfId="1710" xr:uid="{134EFBA6-6EA1-448E-B8F5-ABA1E686E7BF}"/>
    <cellStyle name="Heading 4 4 6" xfId="1711" xr:uid="{CF0CCA36-8A10-4F1E-9658-68181F969CA9}"/>
    <cellStyle name="Heading 4 4 7" xfId="1712" xr:uid="{6B1B6425-844B-4FAA-BB81-8ADF0790618D}"/>
    <cellStyle name="Heading 4 4 8" xfId="3582" xr:uid="{620C1888-E2DE-4A2C-88E5-DC7AD84F3361}"/>
    <cellStyle name="Heading 4 4 9" xfId="3583" xr:uid="{57656BAB-778B-4E29-9CE9-F0EA771C0B3A}"/>
    <cellStyle name="Heading 4 5" xfId="1713" xr:uid="{12EBF209-196A-4F5B-A0FD-926AA0AFEEB2}"/>
    <cellStyle name="Heading 4 5 10" xfId="3584" xr:uid="{6C31D4B9-98CA-413D-9999-36357ECE06FD}"/>
    <cellStyle name="Heading 4 5 11" xfId="3585" xr:uid="{BC4D7BB1-9BE3-44C8-998D-9546F4FC4D01}"/>
    <cellStyle name="Heading 4 5 12" xfId="3586" xr:uid="{155CBAE6-985E-4F17-B31B-D159E2DD9FAA}"/>
    <cellStyle name="Heading 4 5 2" xfId="1714" xr:uid="{35B29519-3D17-480E-B825-78363C988B18}"/>
    <cellStyle name="Heading 4 5 3" xfId="1715" xr:uid="{7CB4C883-1E7A-4E7B-9558-CF24365E8BE9}"/>
    <cellStyle name="Heading 4 5 4" xfId="1716" xr:uid="{C4682726-B24A-4E01-AF2C-9AE9F79CC3DB}"/>
    <cellStyle name="Heading 4 5 5" xfId="1717" xr:uid="{25FDD2AD-941A-4494-94CC-E71D93D2DBF8}"/>
    <cellStyle name="Heading 4 5 6" xfId="1718" xr:uid="{6905188A-BE74-4C96-A3E7-ED9FAE0ABFA0}"/>
    <cellStyle name="Heading 4 5 7" xfId="1719" xr:uid="{8DC6FC19-790A-4268-B40A-7660C0CD6D68}"/>
    <cellStyle name="Heading 4 5 8" xfId="3587" xr:uid="{21E209B5-9217-484F-8DCD-1E724B50D89B}"/>
    <cellStyle name="Heading 4 5 9" xfId="3588" xr:uid="{61B40E22-18CF-43E9-8AC6-77602E82718D}"/>
    <cellStyle name="Heading 4 6" xfId="1720" xr:uid="{404DD466-30F0-4534-88E5-2962D7C1AA88}"/>
    <cellStyle name="Heading 4 6 10" xfId="3589" xr:uid="{EA6F08AD-9436-4E43-8E36-D9D23DE56187}"/>
    <cellStyle name="Heading 4 6 11" xfId="3590" xr:uid="{AE08D8B5-7AFF-46BC-B86D-FE39A3563D21}"/>
    <cellStyle name="Heading 4 6 12" xfId="3591" xr:uid="{BF5B6EB9-DFAF-4BF6-B957-DBC99C0EB83A}"/>
    <cellStyle name="Heading 4 6 2" xfId="1721" xr:uid="{3E31C46C-299D-4295-B552-9000A81EF4C7}"/>
    <cellStyle name="Heading 4 6 3" xfId="1722" xr:uid="{02D0B792-DA79-40D3-8030-DBAA020D0F59}"/>
    <cellStyle name="Heading 4 6 4" xfId="1723" xr:uid="{A3DB70E8-246A-4689-9A58-945E5DBBD930}"/>
    <cellStyle name="Heading 4 6 5" xfId="1724" xr:uid="{C363D0C7-CBB8-4681-A766-4E43695E2FAC}"/>
    <cellStyle name="Heading 4 6 6" xfId="1725" xr:uid="{56E8E697-2C96-440F-9676-C5AD912D73FA}"/>
    <cellStyle name="Heading 4 6 7" xfId="1726" xr:uid="{BCCA772E-6105-47D5-B225-77B4DFD3F5DE}"/>
    <cellStyle name="Heading 4 6 8" xfId="3592" xr:uid="{8FE2E25B-DB7E-4C76-A5A3-B6F4AB34F4D3}"/>
    <cellStyle name="Heading 4 6 9" xfId="3593" xr:uid="{986F8A65-09F1-4E24-BEEE-881251549320}"/>
    <cellStyle name="Heading 4 7" xfId="1727" xr:uid="{19B44D84-D4E2-4CB8-BCAB-9BA6F197714C}"/>
    <cellStyle name="Heading 4 7 10" xfId="3594" xr:uid="{F41FD36D-867C-4FBE-8583-ED0F39524486}"/>
    <cellStyle name="Heading 4 7 11" xfId="3595" xr:uid="{BC10F78A-AA8A-4D2D-8328-E7C1FB4B0EF7}"/>
    <cellStyle name="Heading 4 7 12" xfId="3596" xr:uid="{0C5B1B6F-9D1C-4E9A-BFA3-59EAD9CE4BFB}"/>
    <cellStyle name="Heading 4 7 2" xfId="1728" xr:uid="{10B40BC1-A759-4AAC-A09B-77E889BB5854}"/>
    <cellStyle name="Heading 4 7 3" xfId="1729" xr:uid="{B8B51E79-DC93-4BF1-9612-B7CC436A9A2B}"/>
    <cellStyle name="Heading 4 7 4" xfId="1730" xr:uid="{D9286433-342F-498A-862D-D281AEBB05C9}"/>
    <cellStyle name="Heading 4 7 5" xfId="1731" xr:uid="{24AAA235-7943-4BCA-96D0-7E564D0027B5}"/>
    <cellStyle name="Heading 4 7 6" xfId="1732" xr:uid="{7C3150A1-E332-422D-B69B-C801AB4995CE}"/>
    <cellStyle name="Heading 4 7 7" xfId="1733" xr:uid="{FE6A5854-F9EB-4F96-BC55-CA10E22C3443}"/>
    <cellStyle name="Heading 4 7 8" xfId="3597" xr:uid="{4A5AC410-0CFD-4B16-B193-817D4F58F6B2}"/>
    <cellStyle name="Heading 4 7 9" xfId="3598" xr:uid="{EF218889-81A8-46CA-84FB-819D902089B2}"/>
    <cellStyle name="Heading 4 8" xfId="1734" xr:uid="{D9055A24-4579-4E17-937C-537AAEB6877F}"/>
    <cellStyle name="Heading 4 8 10" xfId="3599" xr:uid="{E23B64DD-5CCE-4FDC-A7FA-1FA44A8C8AB9}"/>
    <cellStyle name="Heading 4 8 11" xfId="3600" xr:uid="{EDEDB4DC-1120-4F4C-B21F-B322EF8519D1}"/>
    <cellStyle name="Heading 4 8 12" xfId="3601" xr:uid="{53625B16-D739-4624-8169-ED634459EE96}"/>
    <cellStyle name="Heading 4 8 2" xfId="1735" xr:uid="{A4A532AF-73E6-4CAF-9896-A82B46D9C106}"/>
    <cellStyle name="Heading 4 8 3" xfId="1736" xr:uid="{BAB4F6CF-2BFC-4E0B-BDE1-9467FB39B36C}"/>
    <cellStyle name="Heading 4 8 4" xfId="1737" xr:uid="{054247A0-A3DA-4720-80F5-F62AF0DCF608}"/>
    <cellStyle name="Heading 4 8 5" xfId="1738" xr:uid="{65F158F1-876E-4E0A-9ED9-361876A3430B}"/>
    <cellStyle name="Heading 4 8 6" xfId="1739" xr:uid="{889FFF80-47B8-4455-871F-571E44DBCCBE}"/>
    <cellStyle name="Heading 4 8 7" xfId="1740" xr:uid="{976E06A0-33F9-40F2-A11C-CB9457DD9742}"/>
    <cellStyle name="Heading 4 8 8" xfId="3602" xr:uid="{404CAEC5-C59D-47FE-86F1-73F06F4D0458}"/>
    <cellStyle name="Heading 4 8 9" xfId="3603" xr:uid="{D06FD66D-83E7-45B2-B09A-E69237AC1E2E}"/>
    <cellStyle name="Heading 4 9" xfId="3604" xr:uid="{C07DF390-4DCB-4DF4-A427-04EBCBF16508}"/>
    <cellStyle name="Hiperlink" xfId="1" builtinId="8"/>
    <cellStyle name="Hyperlink seguido" xfId="1741" xr:uid="{48817D58-B6FB-4947-AC9B-3C5766C1A2EE}"/>
    <cellStyle name="Incorreto" xfId="84" xr:uid="{D0B5FCE8-1BA5-41D5-83EB-8F08D4EAB175}"/>
    <cellStyle name="Input 2" xfId="1742" xr:uid="{B06ED705-77E1-424D-86B1-77B1AF4CFDB7}"/>
    <cellStyle name="Input 2 10" xfId="3606" xr:uid="{D4DE50E3-3BC3-4657-B545-E3C93B7ACDC9}"/>
    <cellStyle name="Input 2 11" xfId="3607" xr:uid="{B40C0FC7-1EDC-49D4-AD69-5DF5FB5CA3BA}"/>
    <cellStyle name="Input 2 12" xfId="3608" xr:uid="{F4BFA637-172C-432E-8571-0DCEF1748CE1}"/>
    <cellStyle name="Input 2 2" xfId="1743" xr:uid="{45DE3E2B-20D8-4914-B9D4-4C7B8435F5BA}"/>
    <cellStyle name="Input 2 3" xfId="1744" xr:uid="{EE15D310-024F-41C7-A1CE-CD6381D04BC8}"/>
    <cellStyle name="Input 2 4" xfId="1745" xr:uid="{88145D48-09FA-41FD-A38E-8D021B75C3C1}"/>
    <cellStyle name="Input 2 5" xfId="1746" xr:uid="{71451444-A99D-443D-9DD4-E7D7D53E96D1}"/>
    <cellStyle name="Input 2 6" xfId="1747" xr:uid="{DA081CD3-09E0-45CC-9EDD-C5CE36AF45C9}"/>
    <cellStyle name="Input 2 7" xfId="1748" xr:uid="{4F7C7FA8-D87C-417F-AB1E-BBA9730ECC6D}"/>
    <cellStyle name="Input 2 8" xfId="3609" xr:uid="{906CACEF-68C9-4E77-B088-FA0B8186EB7B}"/>
    <cellStyle name="Input 2 9" xfId="3610" xr:uid="{EA261485-40B1-44F7-A279-86C07CF31F32}"/>
    <cellStyle name="Input 2_Trimestral" xfId="3605" xr:uid="{C9ADBB66-83F3-4822-8F8E-73310005C3F5}"/>
    <cellStyle name="Input 3" xfId="1749" xr:uid="{F15EBE5D-7CD7-4694-9331-A5422CB90800}"/>
    <cellStyle name="Input 3 10" xfId="3612" xr:uid="{09E19482-2903-46BE-884F-819C1C40261D}"/>
    <cellStyle name="Input 3 11" xfId="3613" xr:uid="{152BB1D4-FF12-45B0-AB6E-66D8EE35EFD7}"/>
    <cellStyle name="Input 3 12" xfId="3614" xr:uid="{116278E6-EFFC-41DF-B20F-A0A83F19F71F}"/>
    <cellStyle name="Input 3 2" xfId="1750" xr:uid="{25931F1C-6904-41DF-BC02-185A40FABC0A}"/>
    <cellStyle name="Input 3 3" xfId="1751" xr:uid="{9C7C9204-EF67-4AFC-BEEB-877500136545}"/>
    <cellStyle name="Input 3 4" xfId="1752" xr:uid="{8E291F2B-F03D-4217-911F-68D4A6D1A0E3}"/>
    <cellStyle name="Input 3 5" xfId="1753" xr:uid="{E8D1EC16-6C30-4020-B7C8-5508D1118228}"/>
    <cellStyle name="Input 3 6" xfId="1754" xr:uid="{5371D3E8-4C4A-4CE3-8103-E829BA451ED4}"/>
    <cellStyle name="Input 3 7" xfId="1755" xr:uid="{2291F55C-D59E-4E6A-9FEB-B52E8CBC4887}"/>
    <cellStyle name="Input 3 8" xfId="3615" xr:uid="{CC279BCC-EA07-4312-BAF6-A2D46E0B1552}"/>
    <cellStyle name="Input 3 9" xfId="3616" xr:uid="{B901D046-8122-4099-8A2E-B9432F16E5F6}"/>
    <cellStyle name="Input 3_Trimestral" xfId="3611" xr:uid="{A032D2E0-592E-4341-8E2F-82D2C5C04877}"/>
    <cellStyle name="Input 4" xfId="1756" xr:uid="{FD34268D-7DBD-46B4-ABB8-5E0D3B6EF26B}"/>
    <cellStyle name="Input 4 10" xfId="3618" xr:uid="{5B146B94-9CE8-4C63-B264-73B9C063A82E}"/>
    <cellStyle name="Input 4 11" xfId="3619" xr:uid="{7CBF8CAD-FF76-4D45-83BA-D26F4D9D46AF}"/>
    <cellStyle name="Input 4 12" xfId="3620" xr:uid="{39D39AD8-7B6F-4817-8051-57FCC12C5668}"/>
    <cellStyle name="Input 4 2" xfId="1757" xr:uid="{F91CF5AB-4323-40E4-BA2C-500B3A81AD20}"/>
    <cellStyle name="Input 4 3" xfId="1758" xr:uid="{386342EA-B3B9-4D53-95A0-92B4AD2663D4}"/>
    <cellStyle name="Input 4 4" xfId="1759" xr:uid="{7B3EF61F-3F84-413A-81B3-EEB15547FD36}"/>
    <cellStyle name="Input 4 5" xfId="1760" xr:uid="{E6DE8A7A-6260-4B9D-8560-B2573D5E9391}"/>
    <cellStyle name="Input 4 6" xfId="1761" xr:uid="{6DD15040-33FC-4242-A06F-1F0D9981245D}"/>
    <cellStyle name="Input 4 7" xfId="1762" xr:uid="{5882F12A-BFC6-4AD3-9D19-DC726A1940B2}"/>
    <cellStyle name="Input 4 8" xfId="3621" xr:uid="{84583129-C917-4525-9034-8EB4635E6C1C}"/>
    <cellStyle name="Input 4 9" xfId="3622" xr:uid="{08949C86-49FD-4ADE-9C63-3DA7A48BE258}"/>
    <cellStyle name="Input 4_Trimestral" xfId="3617" xr:uid="{8EAD5A48-E232-460C-892D-D2E09C6C9413}"/>
    <cellStyle name="Input 5" xfId="1763" xr:uid="{0A6FCA08-108E-41B7-9E32-F7928F6AF466}"/>
    <cellStyle name="Input 5 10" xfId="3624" xr:uid="{4D4D4088-9801-4940-9BDD-AF1F794D5FDE}"/>
    <cellStyle name="Input 5 11" xfId="3625" xr:uid="{DD894836-206E-4659-86C6-E59D60658812}"/>
    <cellStyle name="Input 5 12" xfId="3626" xr:uid="{1356DBBE-7A2E-42C5-9867-EF865FAC8B38}"/>
    <cellStyle name="Input 5 2" xfId="1764" xr:uid="{95D0DA95-B0AE-4F40-8CF5-028C071F92E9}"/>
    <cellStyle name="Input 5 3" xfId="1765" xr:uid="{B579AB6A-4A09-4651-98EE-D9BF62D5E35E}"/>
    <cellStyle name="Input 5 4" xfId="1766" xr:uid="{1F3AE6C1-C9DC-4E44-95AA-CC1BA5E6E687}"/>
    <cellStyle name="Input 5 5" xfId="1767" xr:uid="{EF542D35-66ED-4273-9353-0ECB55975DB1}"/>
    <cellStyle name="Input 5 6" xfId="1768" xr:uid="{7C7F8671-6F3E-4215-828B-C5EE4099665F}"/>
    <cellStyle name="Input 5 7" xfId="1769" xr:uid="{0BD82F54-D860-4A02-B478-DFF630590C14}"/>
    <cellStyle name="Input 5 8" xfId="3627" xr:uid="{0A22A77B-A2ED-43FE-8828-78068DD86769}"/>
    <cellStyle name="Input 5 9" xfId="3628" xr:uid="{BFB48A2F-39E9-4419-A326-02BB046785F3}"/>
    <cellStyle name="Input 5_Trimestral" xfId="3623" xr:uid="{993AFB6C-7886-42D4-B544-56F95699F0ED}"/>
    <cellStyle name="Input 6" xfId="1770" xr:uid="{41868F5C-DB88-4486-BC91-B8AE886BBF72}"/>
    <cellStyle name="Input 6 10" xfId="3630" xr:uid="{D3A16C30-918D-49FA-B66F-8709314CEA9A}"/>
    <cellStyle name="Input 6 11" xfId="3631" xr:uid="{36C4F8F5-0496-4A8F-88B1-D9284B42D4BD}"/>
    <cellStyle name="Input 6 12" xfId="3632" xr:uid="{AD019FD9-3931-4EF7-9E62-B04B8B2F7878}"/>
    <cellStyle name="Input 6 2" xfId="1771" xr:uid="{F55A772F-9D05-4F94-B96A-162213B74A74}"/>
    <cellStyle name="Input 6 3" xfId="1772" xr:uid="{F5AEE439-C370-4CCA-B3C9-2A4DCAC7555F}"/>
    <cellStyle name="Input 6 4" xfId="1773" xr:uid="{0C96A799-1119-424F-8474-7FF5D9114864}"/>
    <cellStyle name="Input 6 5" xfId="1774" xr:uid="{7A331C4D-2169-446E-A4D2-894A9333E76C}"/>
    <cellStyle name="Input 6 6" xfId="1775" xr:uid="{3B2BD1A0-69D3-439C-9DC7-1AFB18DA8F59}"/>
    <cellStyle name="Input 6 7" xfId="1776" xr:uid="{6827CE41-BA49-4F16-A155-D808E32ACE06}"/>
    <cellStyle name="Input 6 8" xfId="3633" xr:uid="{4CF13D25-9FFF-45F0-8ACF-004AC9AE58A1}"/>
    <cellStyle name="Input 6 9" xfId="3634" xr:uid="{E666E7BF-1500-435A-A126-52F0FBC2C416}"/>
    <cellStyle name="Input 6_Trimestral" xfId="3629" xr:uid="{9C19B2AB-3EF7-41EF-AFFA-5E7478EEBE03}"/>
    <cellStyle name="Input 7" xfId="1777" xr:uid="{D5D53990-0A78-4DF9-85C8-7A44F3A6FAE8}"/>
    <cellStyle name="Input 7 10" xfId="3636" xr:uid="{607EC201-CCEC-48C1-8442-60075AD73803}"/>
    <cellStyle name="Input 7 11" xfId="3637" xr:uid="{26CD78DA-C281-4A77-8B94-CA61D3B83A83}"/>
    <cellStyle name="Input 7 12" xfId="3638" xr:uid="{0EA67D26-3988-462F-B69B-FBCDCD78DAAE}"/>
    <cellStyle name="Input 7 2" xfId="1778" xr:uid="{88E4EC44-1A01-42B8-997B-15AD0508BA83}"/>
    <cellStyle name="Input 7 3" xfId="1779" xr:uid="{8C51BE94-742F-469C-97CC-E347770F69F2}"/>
    <cellStyle name="Input 7 4" xfId="1780" xr:uid="{D4D6BE91-6D1E-4E6D-A434-7CAB30AE5459}"/>
    <cellStyle name="Input 7 5" xfId="1781" xr:uid="{279C3458-0091-44EC-8339-CA6B05295AAE}"/>
    <cellStyle name="Input 7 6" xfId="1782" xr:uid="{B08A9458-5FFD-47C0-A412-F34F82227AB1}"/>
    <cellStyle name="Input 7 7" xfId="1783" xr:uid="{850169A1-37BA-40CE-A977-67F6B6BE87A6}"/>
    <cellStyle name="Input 7 8" xfId="3639" xr:uid="{131A49BB-647D-4A14-BD0F-ECC5DF45CEB7}"/>
    <cellStyle name="Input 7 9" xfId="3640" xr:uid="{FB0F42FD-4EFF-4775-808F-FC8E4DFFD244}"/>
    <cellStyle name="Input 7_Trimestral" xfId="3635" xr:uid="{B1F058D4-C985-4F58-9C15-8921167F59D8}"/>
    <cellStyle name="Input 8" xfId="1784" xr:uid="{01F8C824-2070-41CE-976B-71F7F976D1C0}"/>
    <cellStyle name="Input 8 10" xfId="3642" xr:uid="{2F157D51-B124-4938-9D22-6CAA6D524079}"/>
    <cellStyle name="Input 8 11" xfId="3643" xr:uid="{F46D0553-03C8-4078-B992-138D0F495256}"/>
    <cellStyle name="Input 8 12" xfId="3644" xr:uid="{AF70525A-9D4C-438E-BA6A-A3ACDA4D02E1}"/>
    <cellStyle name="Input 8 2" xfId="1785" xr:uid="{B927E5CF-4914-4E72-9773-6A459705FECD}"/>
    <cellStyle name="Input 8 3" xfId="1786" xr:uid="{9354574F-E51D-48AA-AC36-BCFF18B75613}"/>
    <cellStyle name="Input 8 4" xfId="1787" xr:uid="{3170A710-5C0C-4C3C-94CD-9F7A4776560B}"/>
    <cellStyle name="Input 8 5" xfId="1788" xr:uid="{A4AFB646-61B4-4BD9-9D25-5597D818BD30}"/>
    <cellStyle name="Input 8 6" xfId="1789" xr:uid="{927CF051-02A8-4C84-A589-251DF1A4F7D2}"/>
    <cellStyle name="Input 8 7" xfId="1790" xr:uid="{7641F054-27FA-4605-9923-64BAC11346CE}"/>
    <cellStyle name="Input 8 8" xfId="3645" xr:uid="{F065AE2F-E82B-4A00-993C-853AEB3A9D9F}"/>
    <cellStyle name="Input 8 9" xfId="3646" xr:uid="{08B8D9F7-6EA2-47CE-9E4D-417C6FBA7923}"/>
    <cellStyle name="Input 8_Trimestral" xfId="3641" xr:uid="{DA2CD9AA-99C4-401B-96E9-69FDB1FC8418}"/>
    <cellStyle name="Input 9" xfId="3647" xr:uid="{6685AD29-3EA6-41AD-AE4C-F6DF93CD010A}"/>
    <cellStyle name="Linked Cell 2" xfId="1791" xr:uid="{47837F09-A6F1-4EC2-9F7F-214F649F8860}"/>
    <cellStyle name="Linked Cell 2 10" xfId="3648" xr:uid="{B8B2D526-165A-4518-8938-6464B76F3AED}"/>
    <cellStyle name="Linked Cell 2 11" xfId="3649" xr:uid="{E9FCA6A9-8E20-4CF6-B4E7-73432EA0D988}"/>
    <cellStyle name="Linked Cell 2 12" xfId="3650" xr:uid="{3044F49E-8211-421E-BFD8-E36033C443D2}"/>
    <cellStyle name="Linked Cell 2 2" xfId="1792" xr:uid="{D63C5600-813C-42DC-9C58-9238351CA615}"/>
    <cellStyle name="Linked Cell 2 3" xfId="1793" xr:uid="{05B63413-CBC5-4963-870C-90DF2DEBFFC9}"/>
    <cellStyle name="Linked Cell 2 4" xfId="1794" xr:uid="{F37EEF50-D5D7-4AE4-BF58-D0DDF03827FE}"/>
    <cellStyle name="Linked Cell 2 5" xfId="1795" xr:uid="{9D8D350C-B843-48C4-AB4A-6BFAD63A52D6}"/>
    <cellStyle name="Linked Cell 2 6" xfId="1796" xr:uid="{B20A83FE-6C4B-47EF-8EEF-8B738F324F87}"/>
    <cellStyle name="Linked Cell 2 7" xfId="1797" xr:uid="{79C5449C-272A-42AA-AD39-3278614EA177}"/>
    <cellStyle name="Linked Cell 2 8" xfId="3651" xr:uid="{454A1C1C-D0EA-4966-82B5-AFA6BA4F433B}"/>
    <cellStyle name="Linked Cell 2 9" xfId="3652" xr:uid="{9A784032-0702-40BA-BEE0-A8EDD063215F}"/>
    <cellStyle name="Linked Cell 3" xfId="1798" xr:uid="{274A3F81-5E9A-4A35-80E5-298AE7996C1A}"/>
    <cellStyle name="Linked Cell 3 10" xfId="3653" xr:uid="{99554D98-429A-4C19-9598-3D2F3A98F6D6}"/>
    <cellStyle name="Linked Cell 3 11" xfId="3654" xr:uid="{36496205-85B7-49F1-BE3E-4F8D8A790B86}"/>
    <cellStyle name="Linked Cell 3 12" xfId="3655" xr:uid="{A562B224-FDE1-459E-B280-19F017A5A594}"/>
    <cellStyle name="Linked Cell 3 2" xfId="1799" xr:uid="{505848CA-1313-471B-BD80-748EEB4C8E57}"/>
    <cellStyle name="Linked Cell 3 3" xfId="1800" xr:uid="{04D3673F-2AB8-4321-855E-84F05B33BAFF}"/>
    <cellStyle name="Linked Cell 3 4" xfId="1801" xr:uid="{0555D4A2-C693-4DA0-88AE-59B109313B14}"/>
    <cellStyle name="Linked Cell 3 5" xfId="1802" xr:uid="{B0B310C0-DA0F-4A9E-AAE9-2290E2FC77C8}"/>
    <cellStyle name="Linked Cell 3 6" xfId="1803" xr:uid="{48A5E88A-8999-46DF-A0E3-0C70F46597CD}"/>
    <cellStyle name="Linked Cell 3 7" xfId="1804" xr:uid="{0CBB0F4E-F6FA-4864-BE72-516F6A44D19E}"/>
    <cellStyle name="Linked Cell 3 8" xfId="3656" xr:uid="{7D51174D-3CCA-4BC1-9226-84E20945E195}"/>
    <cellStyle name="Linked Cell 3 9" xfId="3657" xr:uid="{0F69FC85-8D12-44A6-9D55-B4A36E46110E}"/>
    <cellStyle name="Linked Cell 4" xfId="1805" xr:uid="{FABC8CAD-D787-4A84-A15C-B9E0C5CF0809}"/>
    <cellStyle name="Linked Cell 4 10" xfId="3658" xr:uid="{E44BD607-6C5F-4409-8C5F-70D71DB93F67}"/>
    <cellStyle name="Linked Cell 4 11" xfId="3659" xr:uid="{A7FC0509-49DE-4185-B3FD-D07E17A58EB5}"/>
    <cellStyle name="Linked Cell 4 12" xfId="3660" xr:uid="{A0F18718-ED53-4F2B-AF3C-1219C5E05993}"/>
    <cellStyle name="Linked Cell 4 2" xfId="1806" xr:uid="{68D6B954-2DCC-4689-8265-A75B8EEB3C3A}"/>
    <cellStyle name="Linked Cell 4 3" xfId="1807" xr:uid="{31639361-3E57-4CD0-BEC8-FC5F9B987CE7}"/>
    <cellStyle name="Linked Cell 4 4" xfId="1808" xr:uid="{989D89B4-94DC-4834-BFE0-53848F46B611}"/>
    <cellStyle name="Linked Cell 4 5" xfId="1809" xr:uid="{66839E73-FC21-41E9-8315-010A05FBDDBA}"/>
    <cellStyle name="Linked Cell 4 6" xfId="1810" xr:uid="{854E7154-9F1E-46DF-902A-4AACF16DC5AF}"/>
    <cellStyle name="Linked Cell 4 7" xfId="1811" xr:uid="{C48C6769-B685-4E21-AA41-F3BD5FE74D96}"/>
    <cellStyle name="Linked Cell 4 8" xfId="3661" xr:uid="{587973CD-D219-4B2C-B5D8-8F0D85B2F1FD}"/>
    <cellStyle name="Linked Cell 4 9" xfId="3662" xr:uid="{27F656C6-F3F1-4741-B9D1-2C5774F77E95}"/>
    <cellStyle name="Linked Cell 5" xfId="1812" xr:uid="{18C4F404-16ED-4BA9-B4C8-43D2AD188F39}"/>
    <cellStyle name="Linked Cell 5 10" xfId="3663" xr:uid="{9EF3F975-5945-40FC-9FF3-A492E8648F3F}"/>
    <cellStyle name="Linked Cell 5 11" xfId="3664" xr:uid="{A60E4E28-CB85-4B14-823B-5FA0408454EC}"/>
    <cellStyle name="Linked Cell 5 12" xfId="3665" xr:uid="{DC284F3C-E8D9-4C4E-90D5-E1EF6B308ADA}"/>
    <cellStyle name="Linked Cell 5 2" xfId="1813" xr:uid="{789DBCA7-D9F6-461F-9095-C6898C82C65A}"/>
    <cellStyle name="Linked Cell 5 3" xfId="1814" xr:uid="{6BD2B27D-8F49-426E-95D8-A461924E9274}"/>
    <cellStyle name="Linked Cell 5 4" xfId="1815" xr:uid="{968323E1-3471-4D93-8543-ED230DB8CB9E}"/>
    <cellStyle name="Linked Cell 5 5" xfId="1816" xr:uid="{F0737ED6-5D25-45CC-8D1C-CECC5FEB6090}"/>
    <cellStyle name="Linked Cell 5 6" xfId="1817" xr:uid="{33D8B423-63B0-4531-BE6B-5A5A785DFF98}"/>
    <cellStyle name="Linked Cell 5 7" xfId="1818" xr:uid="{97E4429D-62B4-4B2C-990D-7F4D1D2A3FCE}"/>
    <cellStyle name="Linked Cell 5 8" xfId="3666" xr:uid="{D9E65DA5-755F-4CFE-BB1C-290A408F1322}"/>
    <cellStyle name="Linked Cell 5 9" xfId="3667" xr:uid="{5B4494B5-8510-497A-9E01-CC8B38246E54}"/>
    <cellStyle name="Linked Cell 6" xfId="1819" xr:uid="{DE29FE0B-996B-4E0F-BD71-8C123DE72D7C}"/>
    <cellStyle name="Linked Cell 6 10" xfId="3668" xr:uid="{7864ED76-66A7-4D80-9306-901425B6617A}"/>
    <cellStyle name="Linked Cell 6 11" xfId="3669" xr:uid="{3B976D08-6B76-454B-B1B5-D9FA3788BEFC}"/>
    <cellStyle name="Linked Cell 6 12" xfId="3670" xr:uid="{AA6B283A-A6D7-4CF5-9D4C-E216831AB130}"/>
    <cellStyle name="Linked Cell 6 2" xfId="1820" xr:uid="{D422BED5-182A-4611-B704-1E42DB28AA74}"/>
    <cellStyle name="Linked Cell 6 3" xfId="1821" xr:uid="{A109E5DB-F2D5-4910-95D6-F54E81F349FA}"/>
    <cellStyle name="Linked Cell 6 4" xfId="1822" xr:uid="{9E855721-2DC4-4432-A0BC-B51DCCEDB4A2}"/>
    <cellStyle name="Linked Cell 6 5" xfId="1823" xr:uid="{E99B036D-3684-436B-906E-DD529A2A7BA3}"/>
    <cellStyle name="Linked Cell 6 6" xfId="1824" xr:uid="{B2E97922-DA4C-42EC-926B-5B0CC338FB50}"/>
    <cellStyle name="Linked Cell 6 7" xfId="1825" xr:uid="{6A80EEDA-29A7-486E-BB59-671FB8BA8BDB}"/>
    <cellStyle name="Linked Cell 6 8" xfId="3671" xr:uid="{7B7ABFEC-7E1F-4F6A-A9D4-6D80F3AE3DE5}"/>
    <cellStyle name="Linked Cell 6 9" xfId="3672" xr:uid="{2AA9E869-A539-4F0A-8346-DF861A92D5DD}"/>
    <cellStyle name="Linked Cell 7" xfId="1826" xr:uid="{8D950274-A405-4BA2-B521-F673CB3ADB85}"/>
    <cellStyle name="Linked Cell 7 10" xfId="3673" xr:uid="{EE294E81-39DE-47D6-B28C-56A72848D681}"/>
    <cellStyle name="Linked Cell 7 11" xfId="3674" xr:uid="{8082FA57-6CDC-44BC-B6B5-4F402AC6D2B3}"/>
    <cellStyle name="Linked Cell 7 12" xfId="3675" xr:uid="{AFCD4600-1BFA-4F4E-819C-D880728A013A}"/>
    <cellStyle name="Linked Cell 7 2" xfId="1827" xr:uid="{90CD0043-D42B-45AD-8D4F-EADF49870C1C}"/>
    <cellStyle name="Linked Cell 7 3" xfId="1828" xr:uid="{490AC55B-B5A4-455C-8BC7-C3CD1D0AB11B}"/>
    <cellStyle name="Linked Cell 7 4" xfId="1829" xr:uid="{4F73DE8E-0A6A-4A1D-8CED-901A88234591}"/>
    <cellStyle name="Linked Cell 7 5" xfId="1830" xr:uid="{A110408D-5A36-434A-8EC9-64C421F47E69}"/>
    <cellStyle name="Linked Cell 7 6" xfId="1831" xr:uid="{19AA2B09-875B-4803-A4FF-9105FF4F30FB}"/>
    <cellStyle name="Linked Cell 7 7" xfId="1832" xr:uid="{5D1BC717-A6DE-4E65-A446-3A4344FEB74A}"/>
    <cellStyle name="Linked Cell 7 8" xfId="3676" xr:uid="{24DE5888-657C-4975-B956-544985243BEE}"/>
    <cellStyle name="Linked Cell 7 9" xfId="3677" xr:uid="{8282F07A-13B7-44BB-B953-0371F312DE61}"/>
    <cellStyle name="Linked Cell 8" xfId="1833" xr:uid="{DCA15898-1EA8-4A52-91D6-9938C02A934D}"/>
    <cellStyle name="Linked Cell 8 10" xfId="3678" xr:uid="{828CED2A-2213-4C40-A45D-F936E5593B11}"/>
    <cellStyle name="Linked Cell 8 11" xfId="3679" xr:uid="{73973A02-D78D-47CB-9C6A-3794EAC522E5}"/>
    <cellStyle name="Linked Cell 8 12" xfId="3680" xr:uid="{414159B6-055A-4426-8E6C-000E1EE9560E}"/>
    <cellStyle name="Linked Cell 8 2" xfId="1834" xr:uid="{8F82A76A-9CE2-4DFD-A8CD-460C787BB1C6}"/>
    <cellStyle name="Linked Cell 8 3" xfId="1835" xr:uid="{258354FE-65D7-4901-BF64-DCB3E4ADCE91}"/>
    <cellStyle name="Linked Cell 8 4" xfId="1836" xr:uid="{D09412FC-66C2-4825-819A-C003B0B4FC5D}"/>
    <cellStyle name="Linked Cell 8 5" xfId="1837" xr:uid="{E44B3DAF-455D-4A87-94CC-9A4F7D216006}"/>
    <cellStyle name="Linked Cell 8 6" xfId="1838" xr:uid="{EFF5B9B8-9CA7-48B5-A690-247007740601}"/>
    <cellStyle name="Linked Cell 8 7" xfId="1839" xr:uid="{9972450F-17A4-48F9-A03D-C3D799E8826C}"/>
    <cellStyle name="Linked Cell 8 8" xfId="3681" xr:uid="{A490898E-7F32-4393-B257-E6343643ED43}"/>
    <cellStyle name="Linked Cell 8 9" xfId="3682" xr:uid="{969C9AFD-0795-4E9C-84EF-3D47276347D5}"/>
    <cellStyle name="Linked Cell 9" xfId="3683" xr:uid="{9E6EB406-AD6A-427A-BE1C-8DA07C1B72CE}"/>
    <cellStyle name="Millares [0]_ Graf 5.4" xfId="21" xr:uid="{D4F8567A-57F4-4707-9700-CF99D9C7C80D}"/>
    <cellStyle name="Millares [2]" xfId="22" xr:uid="{84EFB656-FBC5-49B5-817D-3831C3314FD6}"/>
    <cellStyle name="Millares_ Graf 5.4" xfId="23" xr:uid="{F46B40DB-2887-448E-8479-94E15C9B4600}"/>
    <cellStyle name="Moeda0" xfId="3684" xr:uid="{37889907-49B7-445C-B9D5-1F6AAC29EB7C}"/>
    <cellStyle name="Moneda [0]_ Graf 5.4" xfId="24" xr:uid="{38C6ABB9-9BE5-4675-9841-E552B2F6AAF9}"/>
    <cellStyle name="Moneda_(BYS)Dist. % mensual" xfId="25" xr:uid="{C47EDEB5-7D4C-49BF-B651-C071A4D8FE06}"/>
    <cellStyle name="Neutra" xfId="85" xr:uid="{6216D520-BDBD-4B11-9E18-26B16A461031}"/>
    <cellStyle name="Neutral 2" xfId="1840" xr:uid="{1CCE665F-89D8-433F-AB1D-B763C7CB8F47}"/>
    <cellStyle name="Neutral 2 10" xfId="3685" xr:uid="{E5CE234F-5E7E-434E-A02F-06C00CC7DB62}"/>
    <cellStyle name="Neutral 2 11" xfId="3686" xr:uid="{EA4B1123-64EF-4C30-89BB-C9D58C4FA590}"/>
    <cellStyle name="Neutral 2 12" xfId="3687" xr:uid="{EDA1151C-66FE-4C9E-B3D9-C024CBE37C04}"/>
    <cellStyle name="Neutral 2 2" xfId="1841" xr:uid="{2C2F49A1-3E67-446F-AB68-5074E9AB00AA}"/>
    <cellStyle name="Neutral 2 3" xfId="1842" xr:uid="{06C5B980-67F1-47D5-80DE-F4538D0B4B46}"/>
    <cellStyle name="Neutral 2 4" xfId="1843" xr:uid="{BF3F2876-A892-4714-ABAC-9CD96ADFBA41}"/>
    <cellStyle name="Neutral 2 5" xfId="1844" xr:uid="{C99604C6-D881-465E-88EE-201AA8A71CC2}"/>
    <cellStyle name="Neutral 2 6" xfId="1845" xr:uid="{A6F7C103-913D-49FF-816C-5E4865DAACDC}"/>
    <cellStyle name="Neutral 2 7" xfId="1846" xr:uid="{3DB8CFED-B85E-48F5-8062-568F45527575}"/>
    <cellStyle name="Neutral 2 8" xfId="3688" xr:uid="{584A7E67-6AA6-411E-8243-5060DFA1D956}"/>
    <cellStyle name="Neutral 2 9" xfId="3689" xr:uid="{49F03784-F379-484C-B506-B6F4980FA695}"/>
    <cellStyle name="Neutral 3" xfId="1847" xr:uid="{92054FF9-B005-4D5D-BA7D-26C6F8AB65EF}"/>
    <cellStyle name="Neutral 3 10" xfId="3690" xr:uid="{A2BA3E9B-EF29-4361-A5AE-E7721B8C0ED1}"/>
    <cellStyle name="Neutral 3 11" xfId="3691" xr:uid="{753F22D2-B882-4D23-9475-D5F0A930086D}"/>
    <cellStyle name="Neutral 3 12" xfId="3692" xr:uid="{E1675AB9-0820-4D79-9720-2B90EC3B21C3}"/>
    <cellStyle name="Neutral 3 2" xfId="1848" xr:uid="{150A388F-2071-42B3-BF7D-81B0AE2F3915}"/>
    <cellStyle name="Neutral 3 3" xfId="1849" xr:uid="{E90F6887-9F25-49E5-947B-050EF1652D3B}"/>
    <cellStyle name="Neutral 3 4" xfId="1850" xr:uid="{16F634C6-AD80-4436-8B8C-1DDDA35DDFCA}"/>
    <cellStyle name="Neutral 3 5" xfId="1851" xr:uid="{C8FE7C0B-8AE2-4E46-8480-D6DAA4269DDB}"/>
    <cellStyle name="Neutral 3 6" xfId="1852" xr:uid="{957D3045-90BF-4006-86C8-C7F9011D9C5E}"/>
    <cellStyle name="Neutral 3 7" xfId="1853" xr:uid="{70521694-6F7D-40BC-A10D-585B2F07EC26}"/>
    <cellStyle name="Neutral 3 8" xfId="3693" xr:uid="{B0A14425-0C4C-4B98-BAA6-20AD1EDB1DB3}"/>
    <cellStyle name="Neutral 3 9" xfId="3694" xr:uid="{5F72E376-32E0-4B55-8249-6FB90A75129D}"/>
    <cellStyle name="Neutral 4" xfId="1854" xr:uid="{44B20C9A-3327-40EA-AFEB-6B2A23F8141A}"/>
    <cellStyle name="Neutral 4 10" xfId="3695" xr:uid="{8BF7F673-8AD1-4295-ABE1-88FA635B7B28}"/>
    <cellStyle name="Neutral 4 11" xfId="3696" xr:uid="{C21FCB2F-A1FE-4681-882C-C438294D0E29}"/>
    <cellStyle name="Neutral 4 12" xfId="3697" xr:uid="{3C3AE946-51D4-4774-8A32-FD4E6D701FFA}"/>
    <cellStyle name="Neutral 4 2" xfId="1855" xr:uid="{D4C8022F-C30E-4331-A96D-AE1B586EBA24}"/>
    <cellStyle name="Neutral 4 3" xfId="1856" xr:uid="{6EBD9559-EC6A-487B-8E34-270AC2F09F57}"/>
    <cellStyle name="Neutral 4 4" xfId="1857" xr:uid="{B6CBEC60-1556-463E-86CA-E8E553000FA6}"/>
    <cellStyle name="Neutral 4 5" xfId="1858" xr:uid="{82F2123E-92E5-4415-B513-CF0E782487A6}"/>
    <cellStyle name="Neutral 4 6" xfId="1859" xr:uid="{990403D9-41EB-45F5-A833-CCA54D33E076}"/>
    <cellStyle name="Neutral 4 7" xfId="1860" xr:uid="{7F511C0B-773B-4DF2-8F06-46A8085BD4DE}"/>
    <cellStyle name="Neutral 4 8" xfId="3698" xr:uid="{200553EE-F8BC-4E58-8FE3-8085A7231CC8}"/>
    <cellStyle name="Neutral 4 9" xfId="3699" xr:uid="{61823268-5168-4328-85AC-DCCF7EB0996A}"/>
    <cellStyle name="Neutral 5" xfId="1861" xr:uid="{1E188A55-21E0-4A30-A977-913BEA7C0C51}"/>
    <cellStyle name="Neutral 5 10" xfId="3700" xr:uid="{97CEF1F4-906F-4141-9366-D67BF6E7F32D}"/>
    <cellStyle name="Neutral 5 11" xfId="3701" xr:uid="{AE1DD000-6206-4492-9AFB-1A0974C00B36}"/>
    <cellStyle name="Neutral 5 12" xfId="3702" xr:uid="{3A4E0297-47A7-495B-9240-2D9AD96039D7}"/>
    <cellStyle name="Neutral 5 2" xfId="1862" xr:uid="{C226C369-A27F-40BB-BD21-DCA0FBDAAD46}"/>
    <cellStyle name="Neutral 5 3" xfId="1863" xr:uid="{63EBE14C-BE12-41C6-90DC-BAFEACA2690F}"/>
    <cellStyle name="Neutral 5 4" xfId="1864" xr:uid="{AAF146BF-5955-40F7-9974-F20A979BC0E8}"/>
    <cellStyle name="Neutral 5 5" xfId="1865" xr:uid="{1D315599-04E0-44FD-BCDC-1DC6C40DB0EB}"/>
    <cellStyle name="Neutral 5 6" xfId="1866" xr:uid="{C6708682-5F69-4400-A168-85E7B61CA583}"/>
    <cellStyle name="Neutral 5 7" xfId="1867" xr:uid="{B1F987CE-AEA3-4B45-88F4-05C57B5FDD78}"/>
    <cellStyle name="Neutral 5 8" xfId="3703" xr:uid="{3AA16AA5-F4AB-4CCF-B6AD-94C87F1C88A2}"/>
    <cellStyle name="Neutral 5 9" xfId="3704" xr:uid="{773BFA14-6D1B-4DD2-96DB-01B2C7DD1E6C}"/>
    <cellStyle name="Neutral 6" xfId="1868" xr:uid="{8CB7377C-1D44-4F1C-A16E-F192E774DDB4}"/>
    <cellStyle name="Neutral 6 10" xfId="3705" xr:uid="{E8C094DF-7E1F-4FD9-8C69-CC37BDEA125E}"/>
    <cellStyle name="Neutral 6 11" xfId="3706" xr:uid="{9D8732DF-7998-4C29-8B19-BC60260F6A28}"/>
    <cellStyle name="Neutral 6 12" xfId="3707" xr:uid="{633C1DDD-A30C-4031-B057-48A5EC92C41A}"/>
    <cellStyle name="Neutral 6 2" xfId="1869" xr:uid="{809527F6-C5B6-4C7C-9E05-D0FB0D721FAD}"/>
    <cellStyle name="Neutral 6 3" xfId="1870" xr:uid="{ACDC4FA9-2255-4493-A131-805967029155}"/>
    <cellStyle name="Neutral 6 4" xfId="1871" xr:uid="{FF12F231-8E92-41E0-A3E1-90112219CF7A}"/>
    <cellStyle name="Neutral 6 5" xfId="1872" xr:uid="{4FE1946E-EFF9-4B6A-BF6E-74038AC84C83}"/>
    <cellStyle name="Neutral 6 6" xfId="1873" xr:uid="{9DC47795-A2BB-4049-9CBA-5D4BDBDADB86}"/>
    <cellStyle name="Neutral 6 7" xfId="1874" xr:uid="{814A5FB9-9E26-459F-8724-9E6F6CEB1959}"/>
    <cellStyle name="Neutral 6 8" xfId="3708" xr:uid="{8F6BC186-1CC0-42EB-88C8-E3688D2A4708}"/>
    <cellStyle name="Neutral 6 9" xfId="3709" xr:uid="{6667809D-5CD5-4E11-AB2F-D46E719526C7}"/>
    <cellStyle name="Neutral 7" xfId="1875" xr:uid="{96AA9026-5D7A-420A-A193-13945A1476D3}"/>
    <cellStyle name="Neutral 7 10" xfId="3710" xr:uid="{1B293942-1EEF-44BC-914C-96122CDF4A7C}"/>
    <cellStyle name="Neutral 7 11" xfId="3711" xr:uid="{7D95FA34-B74C-4822-9225-0C7CFC2628CC}"/>
    <cellStyle name="Neutral 7 12" xfId="3712" xr:uid="{9D50FBD2-3148-4DAA-B14C-93391BA57B5E}"/>
    <cellStyle name="Neutral 7 2" xfId="1876" xr:uid="{6CDC67D0-0188-4F3F-AB5E-19EA6B1570E8}"/>
    <cellStyle name="Neutral 7 3" xfId="1877" xr:uid="{8B0BAE40-908C-493A-AD60-A88C4C5161EC}"/>
    <cellStyle name="Neutral 7 4" xfId="1878" xr:uid="{64F53CD0-F793-4616-B96A-B7A17FA1EB64}"/>
    <cellStyle name="Neutral 7 5" xfId="1879" xr:uid="{8A3D546A-5D2A-459B-863F-F6CC3A9B54BF}"/>
    <cellStyle name="Neutral 7 6" xfId="1880" xr:uid="{189209B6-4288-4C16-8313-A670FFDC3732}"/>
    <cellStyle name="Neutral 7 7" xfId="1881" xr:uid="{ED4653BA-3773-4B68-A40D-16BB06305F81}"/>
    <cellStyle name="Neutral 7 8" xfId="3713" xr:uid="{1BB008C7-BEDC-4393-AD3B-67F417B17077}"/>
    <cellStyle name="Neutral 7 9" xfId="3714" xr:uid="{DE6D89D8-7E8D-4EC2-89BE-D09D0010D3C2}"/>
    <cellStyle name="Neutral 8" xfId="1882" xr:uid="{79CCD5B4-0F11-42E2-A650-20F45DE8166E}"/>
    <cellStyle name="Neutral 8 10" xfId="3715" xr:uid="{E3E7F947-2874-4920-86A9-1F91D9B2C2A2}"/>
    <cellStyle name="Neutral 8 11" xfId="3716" xr:uid="{D0B21DAC-D9C2-40A4-8F8E-FE5E158781C3}"/>
    <cellStyle name="Neutral 8 12" xfId="3717" xr:uid="{276D97F3-ADF2-47AD-A5C4-C8686C276B18}"/>
    <cellStyle name="Neutral 8 2" xfId="1883" xr:uid="{89154B81-B50D-4DF1-8FD4-B1DE9F7517CD}"/>
    <cellStyle name="Neutral 8 3" xfId="1884" xr:uid="{BFCB9817-5799-4DBF-AC2B-6E37A134722D}"/>
    <cellStyle name="Neutral 8 4" xfId="1885" xr:uid="{16387A5B-BE61-4091-A54A-405F5A4E3B13}"/>
    <cellStyle name="Neutral 8 5" xfId="1886" xr:uid="{1FF112EB-7DC5-462E-9ADA-C5A2626941AF}"/>
    <cellStyle name="Neutral 8 6" xfId="1887" xr:uid="{15A6B063-461D-4D1F-AFF4-36E2E457D78D}"/>
    <cellStyle name="Neutral 8 7" xfId="1888" xr:uid="{56768F36-21FD-49F5-B7A9-68901F0FFA2D}"/>
    <cellStyle name="Neutral 8 8" xfId="3718" xr:uid="{2BEF36B0-9225-4AF4-8B62-FBB20B6603E5}"/>
    <cellStyle name="Neutral 8 9" xfId="3719" xr:uid="{6D885BFA-5F21-4A18-9599-CC58FE3C3DF5}"/>
    <cellStyle name="Neutral 9" xfId="3720" xr:uid="{1702A18E-4571-4CB6-877D-00428E9A8847}"/>
    <cellStyle name="Normal" xfId="0" builtinId="0"/>
    <cellStyle name="Normal 10" xfId="3721" xr:uid="{6DD64B33-0078-4702-BBB4-B1E0C73B4E6C}"/>
    <cellStyle name="Normal 11" xfId="3722" xr:uid="{255891D7-61D0-42E7-A479-C980C4DBB126}"/>
    <cellStyle name="Normal 12" xfId="3723" xr:uid="{2F0D3BA6-45BA-4131-80DE-4265C8BB626C}"/>
    <cellStyle name="Normal 13" xfId="107" xr:uid="{DCCF72D8-8BDC-4523-B802-1FC787BF0C02}"/>
    <cellStyle name="Normal 14" xfId="113" xr:uid="{95A10D8B-6C4C-4923-8D67-609072170959}"/>
    <cellStyle name="Normal 15" xfId="3724" xr:uid="{873868FD-A408-4232-8D51-7D2028C43984}"/>
    <cellStyle name="Normal 16" xfId="3725" xr:uid="{ADBD5817-79E4-4614-A412-65E09628798F}"/>
    <cellStyle name="Normal 17" xfId="3726" xr:uid="{018D3A34-6978-479F-A43E-3A780A28E5B1}"/>
    <cellStyle name="Normal 18" xfId="3727" xr:uid="{784ECA03-C3D3-47F8-B3B2-7EF12C762A4F}"/>
    <cellStyle name="Normal 19" xfId="3728" xr:uid="{911E8CCD-5098-4700-8D46-14C779B74F4B}"/>
    <cellStyle name="Normal 2" xfId="4" xr:uid="{D283ABB0-DD24-440E-86EB-2118D0F2C446}"/>
    <cellStyle name="Normal 2 10" xfId="1889" xr:uid="{B102179B-B818-4EA9-890C-8F43C854D15E}"/>
    <cellStyle name="Normal 2 10 10" xfId="3729" xr:uid="{14607DC7-910B-4255-8141-37A6A3E393C3}"/>
    <cellStyle name="Normal 2 10 11" xfId="3730" xr:uid="{53B4A182-9656-4913-A661-EF17E06509E1}"/>
    <cellStyle name="Normal 2 10 12" xfId="3731" xr:uid="{EF394D6E-FB6B-48E4-8104-B73F68F76119}"/>
    <cellStyle name="Normal 2 10 2" xfId="1890" xr:uid="{62CAD7C9-14AA-44F6-9A64-5C1DA157CA3C}"/>
    <cellStyle name="Normal 2 10 3" xfId="1891" xr:uid="{68990A57-097B-4C5D-B52A-87154396B874}"/>
    <cellStyle name="Normal 2 10 4" xfId="1892" xr:uid="{08808DC6-7513-4DDB-82D9-45370B5B5A89}"/>
    <cellStyle name="Normal 2 10 5" xfId="1893" xr:uid="{0241109A-2E56-49DB-B26A-77C1954D9C35}"/>
    <cellStyle name="Normal 2 10 6" xfId="1894" xr:uid="{0EC80183-5FE1-4BFF-B567-7D08FCDE9807}"/>
    <cellStyle name="Normal 2 10 7" xfId="1895" xr:uid="{F12CF9B5-2A48-492B-A7D9-A4838140B5B9}"/>
    <cellStyle name="Normal 2 10 8" xfId="3732" xr:uid="{1D8D7F85-CAF0-454D-B6B9-27B608C573D9}"/>
    <cellStyle name="Normal 2 10 9" xfId="3733" xr:uid="{818C7D40-30D1-4C00-B5A0-8CEC20381D54}"/>
    <cellStyle name="Normal 2 10_ContasExternas" xfId="3734" xr:uid="{97001D93-1465-4CC9-8F02-3CB03E23DD91}"/>
    <cellStyle name="Normal 2 11" xfId="1896" xr:uid="{5048EF3B-719A-4593-A805-FF9E5C7E990A}"/>
    <cellStyle name="Normal 2 12" xfId="1897" xr:uid="{5AD29FD3-8663-46E5-925F-19ACA24E5824}"/>
    <cellStyle name="Normal 2 13" xfId="1898" xr:uid="{9EA9FAAE-CCFD-411F-806E-1ECE4F3D8125}"/>
    <cellStyle name="Normal 2 14" xfId="1899" xr:uid="{0C5486E0-6678-4DEE-930D-076B2596DA39}"/>
    <cellStyle name="Normal 2 15" xfId="1900" xr:uid="{75FE77AC-A1B2-455D-B049-61A5DDEAFEF3}"/>
    <cellStyle name="Normal 2 16" xfId="1901" xr:uid="{BE26FEA4-A80A-4825-8A45-630E26C72DB1}"/>
    <cellStyle name="Normal 2 17" xfId="1902" xr:uid="{BA587E1B-C0C7-4F52-B574-B5026D444FCD}"/>
    <cellStyle name="Normal 2 18" xfId="1903" xr:uid="{ECE1760A-6A7A-4BCA-94B1-7CDC38536422}"/>
    <cellStyle name="Normal 2 19" xfId="3735" xr:uid="{0CB5388B-1C2B-42E3-8474-303636E51A66}"/>
    <cellStyle name="Normal 2 2" xfId="111" xr:uid="{3D77C7DA-3CF3-402A-BD43-4D67A67672EC}"/>
    <cellStyle name="Normal 2 2 10" xfId="3736" xr:uid="{FB1C6DE5-32EE-45EA-97B7-828593B8C063}"/>
    <cellStyle name="Normal 2 2 11" xfId="3737" xr:uid="{811895F9-93A5-4B81-86DB-A16E1DDEAC26}"/>
    <cellStyle name="Normal 2 2 12" xfId="3738" xr:uid="{82CDE281-CF59-4CA3-B36A-D226FCB64AD9}"/>
    <cellStyle name="Normal 2 2 2" xfId="1904" xr:uid="{6060CD50-C767-4742-AD5D-03DC08F2C371}"/>
    <cellStyle name="Normal 2 2 3" xfId="1905" xr:uid="{900DCCC0-2186-44BD-8E7C-D89AE37D0362}"/>
    <cellStyle name="Normal 2 2 4" xfId="1906" xr:uid="{C0C63C71-0ABA-4BF2-BEDD-C627A0AA17AA}"/>
    <cellStyle name="Normal 2 2 5" xfId="1907" xr:uid="{D33782AD-7957-44C9-8087-4B8F65D7B535}"/>
    <cellStyle name="Normal 2 2 6" xfId="1908" xr:uid="{C6BBA397-B8FA-4F08-94FE-54A1CF4896B9}"/>
    <cellStyle name="Normal 2 2 7" xfId="1909" xr:uid="{A431250D-CCD5-4B2E-81E9-D7A0167CF5D5}"/>
    <cellStyle name="Normal 2 2 8" xfId="3739" xr:uid="{AD55B16D-9770-43AA-9B99-7FBB8C356DDB}"/>
    <cellStyle name="Normal 2 2 9" xfId="3740" xr:uid="{B6879CF1-5F9F-49E4-9220-4FD8E2EE0BF3}"/>
    <cellStyle name="Normal 2 2_ContasExternas" xfId="3741" xr:uid="{C9AC0344-D5FA-45FF-978B-ACFA3D67FA50}"/>
    <cellStyle name="Normal 2 20" xfId="3742" xr:uid="{192C0723-923D-446E-ABD7-8B886B6D9C11}"/>
    <cellStyle name="Normal 2 21" xfId="3743" xr:uid="{E18880F7-F737-484D-9408-6200A1006D42}"/>
    <cellStyle name="Normal 2 22" xfId="3744" xr:uid="{6CA7A2AC-A22A-441C-9F0E-8ADED1449219}"/>
    <cellStyle name="Normal 2 23" xfId="3745" xr:uid="{EE0FC534-151C-4244-A40A-834F323FC5B4}"/>
    <cellStyle name="Normal 2 24" xfId="26" xr:uid="{D2265742-E261-43C0-9100-A95555B2F07B}"/>
    <cellStyle name="Normal 2 3" xfId="1910" xr:uid="{E464A558-884C-4CFA-9788-3E8CE044D891}"/>
    <cellStyle name="Normal 2 3 10" xfId="3746" xr:uid="{12E1AF01-8684-44FC-8C92-CC7FEE91DECD}"/>
    <cellStyle name="Normal 2 3 11" xfId="3747" xr:uid="{26785ADA-6232-4A23-9495-5AB6F994A1C5}"/>
    <cellStyle name="Normal 2 3 12" xfId="3748" xr:uid="{6EE4B069-B8CA-4C8E-924C-4EDDDB4A1DDE}"/>
    <cellStyle name="Normal 2 3 2" xfId="1911" xr:uid="{8BBBA8D6-1D95-422E-B179-8C0FD09A863B}"/>
    <cellStyle name="Normal 2 3 3" xfId="1912" xr:uid="{007FCC5A-43AD-4374-BC1C-0200408E321D}"/>
    <cellStyle name="Normal 2 3 4" xfId="1913" xr:uid="{4F94D250-5628-4E98-835F-F64BEE525C80}"/>
    <cellStyle name="Normal 2 3 5" xfId="1914" xr:uid="{77DA650E-6EA3-4C5D-824B-C37C1F10AF44}"/>
    <cellStyle name="Normal 2 3 6" xfId="1915" xr:uid="{7D7F9823-6F52-4C27-9ECC-47C2402784D5}"/>
    <cellStyle name="Normal 2 3 7" xfId="1916" xr:uid="{EC361094-7069-413B-AC50-AA2C70579041}"/>
    <cellStyle name="Normal 2 3 8" xfId="3749" xr:uid="{E5AB9AB1-3308-46F6-B067-B2EF62A8EFBA}"/>
    <cellStyle name="Normal 2 3 9" xfId="3750" xr:uid="{17E10E27-05E0-4588-A17D-769767BBC6AD}"/>
    <cellStyle name="Normal 2 3_ContasExternas" xfId="3751" xr:uid="{B1F76270-407F-4768-81CC-E3D6CEB55090}"/>
    <cellStyle name="Normal 2 4" xfId="1917" xr:uid="{63AEB2E4-D995-4D39-8F52-9F9A181D22C6}"/>
    <cellStyle name="Normal 2 4 10" xfId="3752" xr:uid="{B2056101-72C5-4EF9-B570-911384DEBA6C}"/>
    <cellStyle name="Normal 2 4 11" xfId="3753" xr:uid="{B3D59E5A-25F2-4D40-9DEC-ADAA9B5ED313}"/>
    <cellStyle name="Normal 2 4 12" xfId="3754" xr:uid="{8FF9B308-E8D7-4A58-81AA-475311C2E51B}"/>
    <cellStyle name="Normal 2 4 2" xfId="1918" xr:uid="{7F29F16F-3B9F-4317-BD0E-FA30E07C6DEA}"/>
    <cellStyle name="Normal 2 4 3" xfId="1919" xr:uid="{FD79CBBB-9709-488F-9B62-94E1F4E6BC5C}"/>
    <cellStyle name="Normal 2 4 4" xfId="1920" xr:uid="{4C56C27F-57DC-47DA-97E3-A6ABBCE29EDF}"/>
    <cellStyle name="Normal 2 4 5" xfId="1921" xr:uid="{C77276A7-B1BF-45AF-B376-E4C019CA9B60}"/>
    <cellStyle name="Normal 2 4 6" xfId="1922" xr:uid="{83503AA6-8885-4012-BEB5-41C56D80EC40}"/>
    <cellStyle name="Normal 2 4 7" xfId="1923" xr:uid="{1E17258D-D315-45E7-B1C8-9DC58ED65C73}"/>
    <cellStyle name="Normal 2 4 8" xfId="3755" xr:uid="{0146AA0C-78C1-4CA8-ABC1-A2DE1324D5A8}"/>
    <cellStyle name="Normal 2 4 9" xfId="3756" xr:uid="{025F070E-2042-4D02-96FD-B6FD341D1C13}"/>
    <cellStyle name="Normal 2 4_ContasExternas" xfId="3757" xr:uid="{E33A4ED8-776B-4BAE-BF48-7EE0F5F301F2}"/>
    <cellStyle name="Normal 2 5" xfId="1924" xr:uid="{4AC29100-5346-4C73-8C7A-973E2116931B}"/>
    <cellStyle name="Normal 2 5 10" xfId="3758" xr:uid="{F0490006-F726-4822-B8EA-AA7D9EE29D1F}"/>
    <cellStyle name="Normal 2 5 11" xfId="3759" xr:uid="{C348DDAB-6A2B-4DCE-A456-4DF6A5D2D21D}"/>
    <cellStyle name="Normal 2 5 12" xfId="3760" xr:uid="{2D449749-F7B6-4092-B7B5-38549DC63E05}"/>
    <cellStyle name="Normal 2 5 2" xfId="1925" xr:uid="{3A03576E-EDFB-4575-8E90-A26613E5D3E9}"/>
    <cellStyle name="Normal 2 5 3" xfId="1926" xr:uid="{0969E98E-5903-4963-AEA8-FEE8E0C6C764}"/>
    <cellStyle name="Normal 2 5 4" xfId="1927" xr:uid="{45851C5B-A39B-4288-B968-AF35862CAA30}"/>
    <cellStyle name="Normal 2 5 5" xfId="1928" xr:uid="{20059120-0EB9-4734-9B47-B050E09026D0}"/>
    <cellStyle name="Normal 2 5 6" xfId="1929" xr:uid="{0D30B82C-FE09-4695-A21A-54328F00B948}"/>
    <cellStyle name="Normal 2 5 7" xfId="1930" xr:uid="{14C40BBD-1FDF-4C69-815D-34D5A96D8D2B}"/>
    <cellStyle name="Normal 2 5 8" xfId="3761" xr:uid="{8CC55752-7DF9-46FB-98AA-77B7236DCC42}"/>
    <cellStyle name="Normal 2 5 9" xfId="3762" xr:uid="{318CA997-9538-4011-96BA-E3E760054396}"/>
    <cellStyle name="Normal 2 5_ContasExternas" xfId="3763" xr:uid="{F8CDDBDE-D388-435D-911C-744CA91A9565}"/>
    <cellStyle name="Normal 2 6" xfId="1931" xr:uid="{FA28DF70-4E3B-4C26-B20C-90AF685DC132}"/>
    <cellStyle name="Normal 2 6 10" xfId="3764" xr:uid="{7C9253B7-92FC-47AB-9072-779B6B39DF23}"/>
    <cellStyle name="Normal 2 6 11" xfId="3765" xr:uid="{CE453C6A-3E1E-4BB2-9B58-867DBD2F9C58}"/>
    <cellStyle name="Normal 2 6 12" xfId="3766" xr:uid="{5D0946F0-C05E-4042-BDB6-1F27532F74DB}"/>
    <cellStyle name="Normal 2 6 2" xfId="1932" xr:uid="{2D16628D-697A-486D-8E12-7F436260F57B}"/>
    <cellStyle name="Normal 2 6 3" xfId="1933" xr:uid="{A0286638-A59B-402A-8FCF-6F3F2C421D2A}"/>
    <cellStyle name="Normal 2 6 4" xfId="1934" xr:uid="{C8A3CB19-5C07-46F6-86F7-8EE277F563EB}"/>
    <cellStyle name="Normal 2 6 5" xfId="1935" xr:uid="{FAF27C44-A4AF-4521-BA34-6CD8F3CA79C6}"/>
    <cellStyle name="Normal 2 6 6" xfId="1936" xr:uid="{2F457F95-F41C-4C7F-A92A-CCAC9BE8C180}"/>
    <cellStyle name="Normal 2 6 7" xfId="1937" xr:uid="{B549C77C-435C-4D52-9019-3F2E47F4FD6E}"/>
    <cellStyle name="Normal 2 6 8" xfId="3767" xr:uid="{6B1FB615-AF13-4783-A45B-354FB09B30F2}"/>
    <cellStyle name="Normal 2 6 9" xfId="3768" xr:uid="{5D8EDD26-7E5A-4167-A3B2-A57E28B7C671}"/>
    <cellStyle name="Normal 2 6_ContasExternas" xfId="3769" xr:uid="{AE16A0C0-050A-44C1-816D-F7E05DE26B22}"/>
    <cellStyle name="Normal 2 7" xfId="1938" xr:uid="{AEFA5E3F-35E4-4D1D-A24A-997DC460F6D9}"/>
    <cellStyle name="Normal 2 7 10" xfId="3770" xr:uid="{11DED4A1-AEA7-49BD-BB36-9411F8C614C2}"/>
    <cellStyle name="Normal 2 7 11" xfId="3771" xr:uid="{87CD93A3-EEBA-4C3A-832E-2292CEC88F11}"/>
    <cellStyle name="Normal 2 7 12" xfId="3772" xr:uid="{F457E109-8695-4239-A385-9D993EE1EE03}"/>
    <cellStyle name="Normal 2 7 2" xfId="1939" xr:uid="{A66B8658-1C78-4821-B984-E05684EA19D2}"/>
    <cellStyle name="Normal 2 7 3" xfId="1940" xr:uid="{6862253C-F097-45B8-A09B-E6AA700C2A61}"/>
    <cellStyle name="Normal 2 7 4" xfId="1941" xr:uid="{5799ABF2-51DA-42C1-9CB3-9B312D4FC963}"/>
    <cellStyle name="Normal 2 7 5" xfId="1942" xr:uid="{673F5970-23DF-45FF-B97F-C8EE001AC455}"/>
    <cellStyle name="Normal 2 7 6" xfId="1943" xr:uid="{35C8B39F-44A3-4387-A9B7-4BA411C49830}"/>
    <cellStyle name="Normal 2 7 7" xfId="1944" xr:uid="{3FA8DBED-A213-49CB-A9D7-8A36235BEEF8}"/>
    <cellStyle name="Normal 2 7 8" xfId="3773" xr:uid="{70BCAF81-F6A6-4FF8-B82F-8A204724AE6C}"/>
    <cellStyle name="Normal 2 7 9" xfId="3774" xr:uid="{5842FC62-0489-4FC9-910A-D0BB94F8EE10}"/>
    <cellStyle name="Normal 2 7_ContasExternas" xfId="3775" xr:uid="{5CE3B918-770B-4E95-BEF0-243D016E48AB}"/>
    <cellStyle name="Normal 2 8" xfId="1945" xr:uid="{BAB06CD3-92A4-489C-8731-98B4E8722D78}"/>
    <cellStyle name="Normal 2 8 10" xfId="3776" xr:uid="{F20F822C-F537-4F0D-AFDE-29926F4BC73E}"/>
    <cellStyle name="Normal 2 8 11" xfId="3777" xr:uid="{B097DD66-EBC0-4D63-9B9B-51BCC0F6E46E}"/>
    <cellStyle name="Normal 2 8 12" xfId="3778" xr:uid="{E7F8D31D-702D-4D33-B1E9-A426817722B4}"/>
    <cellStyle name="Normal 2 8 2" xfId="1946" xr:uid="{F9FD3B25-F24F-49C6-84AB-4428D5DCF20D}"/>
    <cellStyle name="Normal 2 8 3" xfId="1947" xr:uid="{87B93EB1-CB78-4A73-88A1-5D8E2151CB49}"/>
    <cellStyle name="Normal 2 8 4" xfId="1948" xr:uid="{35F73DA1-8088-4D9A-831F-C9EEBF6862D6}"/>
    <cellStyle name="Normal 2 8 5" xfId="1949" xr:uid="{588BBCD7-77B4-46D0-BAA6-9985D8097E5D}"/>
    <cellStyle name="Normal 2 8 6" xfId="1950" xr:uid="{0FB04341-68A2-4B8E-BDBB-6D1A7366933F}"/>
    <cellStyle name="Normal 2 8 7" xfId="1951" xr:uid="{B783068E-CCD3-46A8-981C-5C1C62CF2700}"/>
    <cellStyle name="Normal 2 8 8" xfId="3779" xr:uid="{6DDC11AE-46BA-479E-97E0-EE9043C6B0EE}"/>
    <cellStyle name="Normal 2 8 9" xfId="3780" xr:uid="{1A944DE7-8CA5-4F7F-BADF-6785B12076BA}"/>
    <cellStyle name="Normal 2 8_ContasExternas" xfId="3781" xr:uid="{A85FA82A-5061-4CC1-A106-593A650E8D8F}"/>
    <cellStyle name="Normal 2 9" xfId="1952" xr:uid="{2DE7FFC1-3BA4-4C51-8B3E-806BA9026F27}"/>
    <cellStyle name="Normal 2 9 10" xfId="3782" xr:uid="{5BF193CA-BFC6-4FD3-A6CD-B3BC9254DA20}"/>
    <cellStyle name="Normal 2 9 11" xfId="3783" xr:uid="{862AF71D-4980-4D6A-8ED0-6E50762BF589}"/>
    <cellStyle name="Normal 2 9 12" xfId="3784" xr:uid="{257BD73D-C0EE-488C-A89A-14EFA4DE8D15}"/>
    <cellStyle name="Normal 2 9 2" xfId="1953" xr:uid="{C81ABA33-BB8B-4BE7-99CA-AF1969BC48C5}"/>
    <cellStyle name="Normal 2 9 3" xfId="1954" xr:uid="{048CB1E2-303D-4424-9D92-5DFA9C73ABD8}"/>
    <cellStyle name="Normal 2 9 4" xfId="1955" xr:uid="{F0116AFF-F92B-480C-A4F3-599518C326D2}"/>
    <cellStyle name="Normal 2 9 5" xfId="1956" xr:uid="{370E5B7B-9702-4120-A2C4-0674C497F339}"/>
    <cellStyle name="Normal 2 9 6" xfId="1957" xr:uid="{B9012CD5-EBA3-4457-A5E8-8A4698A5281C}"/>
    <cellStyle name="Normal 2 9 7" xfId="1958" xr:uid="{B9B04D84-E6E6-40FA-8BF6-DEE9422E5A4C}"/>
    <cellStyle name="Normal 2 9 8" xfId="3785" xr:uid="{04CE3E9B-4DE4-4AEC-8C63-E8376856E8FF}"/>
    <cellStyle name="Normal 2 9 9" xfId="3786" xr:uid="{E83FE542-3216-4AE2-9578-7B289164F30F}"/>
    <cellStyle name="Normal 2 9_ContasExternas" xfId="3787" xr:uid="{0719EBB3-07FB-4303-B1D3-70C4A70E7DF4}"/>
    <cellStyle name="Normal 2_ContasExternas" xfId="3788" xr:uid="{63239C97-5FCE-46C2-BB38-61DB9B08763C}"/>
    <cellStyle name="Normal 20" xfId="3789" xr:uid="{8E610202-C7D8-4CAD-8A18-3A29C82B05AC}"/>
    <cellStyle name="Normal 21" xfId="3790" xr:uid="{21807279-E9F4-4CC7-A061-F18D16B60CF0}"/>
    <cellStyle name="Normal 22" xfId="3791" xr:uid="{C9AA9D7C-4D57-47B3-B568-B59A7EAE3748}"/>
    <cellStyle name="Normal 23" xfId="3792" xr:uid="{A1A79F74-2967-47B2-AB03-BEA5F7C62489}"/>
    <cellStyle name="Normal 24" xfId="3793" xr:uid="{F405AAB5-D1DC-4732-9989-821D5EF7A1BC}"/>
    <cellStyle name="Normal 25" xfId="3794" xr:uid="{2A18697D-4BC3-4C4C-9CF6-F35369B6812A}"/>
    <cellStyle name="Normal 26" xfId="3795" xr:uid="{B57DE31E-1881-4DC6-BF57-1CEC7CE0E171}"/>
    <cellStyle name="Normal 27" xfId="3796" xr:uid="{65ADA95B-7A12-41B1-9F6D-D1CB055B5FE8}"/>
    <cellStyle name="Normal 28" xfId="3797" xr:uid="{C624F737-7ECE-4AB2-B6A5-694C7F9E83B6}"/>
    <cellStyle name="Normal 29" xfId="3798" xr:uid="{A7DC55A1-DE0C-4627-BBA2-0FE263908B0A}"/>
    <cellStyle name="Normal 3" xfId="5" xr:uid="{3327000A-C3E0-4586-8A01-03A5A6E5A6F3}"/>
    <cellStyle name="Normal 3 2" xfId="97" xr:uid="{113833CC-397A-4F09-A033-160F68BDC83D}"/>
    <cellStyle name="Normal 3 3" xfId="27" xr:uid="{2125AB61-4823-43BD-B0F6-B1318816FE8E}"/>
    <cellStyle name="Normal 3_Trimestral" xfId="3799" xr:uid="{C3FE1B79-B7A7-4756-BA03-396949029C8D}"/>
    <cellStyle name="Normal 30" xfId="3800" xr:uid="{9B06FA3B-37BB-43A2-8333-B6921DAC0262}"/>
    <cellStyle name="Normal 31" xfId="164" xr:uid="{7400D89A-EEF7-4526-827C-07602E5DF266}"/>
    <cellStyle name="Normal 4" xfId="28" xr:uid="{DC04C861-3AC6-478B-AAB2-181B3F406E04}"/>
    <cellStyle name="Normal 4 2" xfId="3801" xr:uid="{3EBD1B48-82E0-49D6-9056-AB2B6D9292C8}"/>
    <cellStyle name="Normal 4 3" xfId="3802" xr:uid="{242A0006-E2A2-4D41-9D16-1D9A7F0C580B}"/>
    <cellStyle name="Normal 4 4" xfId="3803" xr:uid="{0F82CC51-DE43-4E14-BEF5-3758A8A00F95}"/>
    <cellStyle name="Normal 4_ContasExternas" xfId="3804" xr:uid="{D8EEB637-E951-4A63-96C2-52986EE98471}"/>
    <cellStyle name="Normal 5" xfId="44" xr:uid="{DCA752B8-A0FA-4993-94F2-07C50F503115}"/>
    <cellStyle name="Normal 6" xfId="179" xr:uid="{EFB1CC38-54FA-43B9-B178-497F420EB8FC}"/>
    <cellStyle name="Normal 7" xfId="183" xr:uid="{02E8EB33-51E7-4F42-B49C-21FF78E7892D}"/>
    <cellStyle name="Normal 8" xfId="198" xr:uid="{492C366A-A92A-4E34-B882-C732F673B50C}"/>
    <cellStyle name="Normal 8 10" xfId="3805" xr:uid="{C8A947FD-E728-4956-B7DB-D404026988BF}"/>
    <cellStyle name="Normal 8 11" xfId="3806" xr:uid="{7E8CCE4E-6BBA-46C4-8950-82CC356D48C8}"/>
    <cellStyle name="Normal 8 12" xfId="3807" xr:uid="{7EBFA65F-1B24-49DC-B837-A28BB2B385E1}"/>
    <cellStyle name="Normal 8 2" xfId="1959" xr:uid="{62C80261-8036-4587-B9A1-D4EBB5E53129}"/>
    <cellStyle name="Normal 8 3" xfId="1960" xr:uid="{E8E204BC-DF7B-4512-A0D7-AE30A4D69274}"/>
    <cellStyle name="Normal 8 4" xfId="1961" xr:uid="{AF5005EE-F11A-4145-8859-AD82C521CEA4}"/>
    <cellStyle name="Normal 8 5" xfId="1962" xr:uid="{D34F4C7D-852E-4AEE-AA17-8CBD691A1920}"/>
    <cellStyle name="Normal 8 6" xfId="1963" xr:uid="{FF889171-85C1-4FAF-B7E7-8B832542E030}"/>
    <cellStyle name="Normal 8 7" xfId="1964" xr:uid="{7A7AA669-5EA6-4C44-9CDD-7B1512BD68E8}"/>
    <cellStyle name="Normal 8 8" xfId="3808" xr:uid="{9EBB0296-174F-4430-88AD-C1247538A7F7}"/>
    <cellStyle name="Normal 8 9" xfId="3809" xr:uid="{D8C305D4-C9AC-4811-AF00-C3E4BFD5F3AE}"/>
    <cellStyle name="Normal 8_ContasExternas" xfId="3810" xr:uid="{CEC24957-0EC3-4C24-8B7F-969655A1E7EF}"/>
    <cellStyle name="Normal 9" xfId="215" xr:uid="{CB67DD11-5E58-4524-A620-1EC277B98A57}"/>
    <cellStyle name="Nota 10" xfId="3811" xr:uid="{3A165862-ADFC-44BB-83A2-906DDADD0513}"/>
    <cellStyle name="Nota 11" xfId="3812" xr:uid="{EB6E0497-837B-4001-8053-E615B0AA1921}"/>
    <cellStyle name="Nota 12" xfId="3813" xr:uid="{E20BDDDC-6039-487B-A94C-710377ADAB78}"/>
    <cellStyle name="Nota 13" xfId="86" xr:uid="{01CD6C85-B467-4E06-9AC6-D6AF33A7E4A4}"/>
    <cellStyle name="Nota 2" xfId="168" xr:uid="{31FCE6BB-BF26-483E-8116-59FC47565D23}"/>
    <cellStyle name="Nota 2 2" xfId="1965" xr:uid="{4A8B0B60-4852-414D-9465-6403675B4E67}"/>
    <cellStyle name="Nota 2_Trimestral" xfId="3814" xr:uid="{86E6A5D3-042B-491C-AEA8-07350F2A81E1}"/>
    <cellStyle name="Nota 3" xfId="176" xr:uid="{2F21F039-A6CD-43E6-8AC3-302350E538D9}"/>
    <cellStyle name="Nota 3 2" xfId="1966" xr:uid="{19737BDF-A821-41B4-83C8-4F54E37D415C}"/>
    <cellStyle name="Nota 3_Trimestral" xfId="3815" xr:uid="{EA3B5032-4B9E-4DD8-AC34-7A8919E69668}"/>
    <cellStyle name="Nota 4" xfId="1967" xr:uid="{8C542F38-6561-4ED9-A944-98AAD1AE11EE}"/>
    <cellStyle name="Nota 5" xfId="1968" xr:uid="{830BA746-CE22-4F48-BF2E-FB9F1187A3DD}"/>
    <cellStyle name="Nota 6" xfId="1969" xr:uid="{F28CDD40-4FA2-4EAC-9A94-B49678DC1801}"/>
    <cellStyle name="Nota 7" xfId="1970" xr:uid="{FB8BEEB8-3EA2-4284-944E-C92E485E360B}"/>
    <cellStyle name="Nota 8" xfId="3816" xr:uid="{151A7EEF-2EF6-427D-962D-41967245CC75}"/>
    <cellStyle name="Nota 9" xfId="3817" xr:uid="{F3CEF0DD-D945-4C04-AAA7-E2C105ACDCB1}"/>
    <cellStyle name="Note 2" xfId="1971" xr:uid="{7C7BD129-988E-4DAE-A67E-F8FCCD5A9F91}"/>
    <cellStyle name="Note 2 10" xfId="3819" xr:uid="{382E5F7A-E057-44D2-9878-3DEBD7DAD0ED}"/>
    <cellStyle name="Note 2 11" xfId="3820" xr:uid="{4A916289-847E-4720-A95F-C373EE99C502}"/>
    <cellStyle name="Note 2 12" xfId="3821" xr:uid="{4A50032A-F5E4-4DB3-A9DC-0B4E09048EB6}"/>
    <cellStyle name="Note 2 2" xfId="1972" xr:uid="{2026C63F-1C79-4BA6-9D3A-2AA9264A456C}"/>
    <cellStyle name="Note 2 3" xfId="1973" xr:uid="{F811D3CF-26D4-4487-9090-F39EAC98AAAA}"/>
    <cellStyle name="Note 2 4" xfId="1974" xr:uid="{94B5E147-C093-4E7C-862B-9EC6B465B852}"/>
    <cellStyle name="Note 2 5" xfId="1975" xr:uid="{3023482F-6764-4AC0-B3D0-467E659A0B1E}"/>
    <cellStyle name="Note 2 6" xfId="1976" xr:uid="{95322B6B-3993-42C3-8099-CDE8323F954D}"/>
    <cellStyle name="Note 2 7" xfId="1977" xr:uid="{4C15EE80-40AE-42B2-AB98-6D97891D46DA}"/>
    <cellStyle name="Note 2 8" xfId="3822" xr:uid="{0FBDB1BD-7A4C-469B-9A1E-8FF5DFF9CCC3}"/>
    <cellStyle name="Note 2 9" xfId="3823" xr:uid="{9FB23861-A73B-4D2D-8ADF-C0B8541CFAB0}"/>
    <cellStyle name="Note 2_Trimestral" xfId="3818" xr:uid="{9706530A-DAA2-42D9-A9EF-DCD294DC9FAB}"/>
    <cellStyle name="Note 3" xfId="1978" xr:uid="{C25F74F0-7CB0-4657-8DF0-E623B8946245}"/>
    <cellStyle name="Note 3 10" xfId="3825" xr:uid="{59D73C9C-BEB1-4811-B4C9-7CE52E6AEDA7}"/>
    <cellStyle name="Note 3 11" xfId="3826" xr:uid="{BEAE0763-3962-4947-9CAD-126F3FFC3434}"/>
    <cellStyle name="Note 3 12" xfId="3827" xr:uid="{0AB361AB-DCF3-4D09-913F-502041725355}"/>
    <cellStyle name="Note 3 2" xfId="1979" xr:uid="{09870D5F-9E2B-414F-8DC6-16639CD9DF19}"/>
    <cellStyle name="Note 3 3" xfId="1980" xr:uid="{279DFA46-972B-494B-9F61-31302C6F241F}"/>
    <cellStyle name="Note 3 4" xfId="1981" xr:uid="{166B0559-E73E-49DB-ACA2-00408F8AED96}"/>
    <cellStyle name="Note 3 5" xfId="1982" xr:uid="{D6E2C328-C7FD-4D52-B812-FE28F169425E}"/>
    <cellStyle name="Note 3 6" xfId="1983" xr:uid="{8540FE14-B5D2-41F8-9C13-30A4AC4092C9}"/>
    <cellStyle name="Note 3 7" xfId="1984" xr:uid="{BB82B7EB-50E8-46E0-B295-E16FF21D2278}"/>
    <cellStyle name="Note 3 8" xfId="3828" xr:uid="{A8D2D5B2-43D9-4D2C-9978-C2E3E564D96C}"/>
    <cellStyle name="Note 3 9" xfId="3829" xr:uid="{04F5395D-3D53-4F23-8BCF-F74ADBE61F17}"/>
    <cellStyle name="Note 3_Trimestral" xfId="3824" xr:uid="{CAD9305D-A52F-4239-92AE-B07BD7CCA7FD}"/>
    <cellStyle name="Note 4" xfId="1985" xr:uid="{9EB496F9-44EE-41B5-86FE-2A26879FF5F5}"/>
    <cellStyle name="Note 4 10" xfId="3831" xr:uid="{E45B167F-833A-457A-952B-36CB0111E791}"/>
    <cellStyle name="Note 4 11" xfId="3832" xr:uid="{D701FC29-D6C7-4043-ABE3-C04C69D0ACC8}"/>
    <cellStyle name="Note 4 12" xfId="3833" xr:uid="{D6F4618D-7012-464D-A735-9EB646598D4A}"/>
    <cellStyle name="Note 4 2" xfId="1986" xr:uid="{6C90DA0D-E50E-4661-AF00-235DA8C3B245}"/>
    <cellStyle name="Note 4 3" xfId="1987" xr:uid="{F8B7C544-5812-4509-BB48-90A2F0040CE6}"/>
    <cellStyle name="Note 4 4" xfId="1988" xr:uid="{1DB63217-BE0B-4D10-A4C1-C8531BF3EA39}"/>
    <cellStyle name="Note 4 5" xfId="1989" xr:uid="{CF735EA8-736C-4DE4-8253-D2E2E42D4DC7}"/>
    <cellStyle name="Note 4 6" xfId="1990" xr:uid="{D209C965-3F5F-418F-AB28-72731A8A923F}"/>
    <cellStyle name="Note 4 7" xfId="1991" xr:uid="{06412737-0C2F-4849-9A8E-EF4CD18FDA6A}"/>
    <cellStyle name="Note 4 8" xfId="3834" xr:uid="{4D3CFC34-37E1-4C33-9F84-84E9D18B63E1}"/>
    <cellStyle name="Note 4 9" xfId="3835" xr:uid="{B89C1377-C26D-46B5-B353-D501083BCF23}"/>
    <cellStyle name="Note 4_Trimestral" xfId="3830" xr:uid="{1BC5BF68-153D-4E57-B78A-9DE8E4529D91}"/>
    <cellStyle name="Note 5" xfId="1992" xr:uid="{321A18F0-609D-4010-83D2-9D79D69B43F9}"/>
    <cellStyle name="Note 5 10" xfId="3837" xr:uid="{EEC7A570-BE78-424F-A90D-B8B26BF65B99}"/>
    <cellStyle name="Note 5 11" xfId="3838" xr:uid="{7E7F1769-186F-4172-B517-5585C226FA49}"/>
    <cellStyle name="Note 5 12" xfId="3839" xr:uid="{54D05110-7EAF-4D40-AC26-235811BCA078}"/>
    <cellStyle name="Note 5 2" xfId="1993" xr:uid="{08FC2C9D-80FD-4543-86FA-926A3E3470F2}"/>
    <cellStyle name="Note 5 3" xfId="1994" xr:uid="{593A42EE-6806-41E8-AA08-B6AAEC8C7550}"/>
    <cellStyle name="Note 5 4" xfId="1995" xr:uid="{1C800F30-8160-4020-ACC9-12314AC83D5E}"/>
    <cellStyle name="Note 5 5" xfId="1996" xr:uid="{29438BAF-01BD-4175-898C-7C6612764F37}"/>
    <cellStyle name="Note 5 6" xfId="1997" xr:uid="{80F7B62F-81F7-406C-8DCB-DC2CF449F0F8}"/>
    <cellStyle name="Note 5 7" xfId="1998" xr:uid="{F328DD7A-01E1-49ED-A047-D2BE346A0739}"/>
    <cellStyle name="Note 5 8" xfId="3840" xr:uid="{1E633BCA-8068-4786-BF58-5175ACB87CF8}"/>
    <cellStyle name="Note 5 9" xfId="3841" xr:uid="{46E86A8B-B991-4347-8BBD-E820C44A4BF6}"/>
    <cellStyle name="Note 5_Trimestral" xfId="3836" xr:uid="{1CB7A128-16AC-499A-8E9E-597C3BA48A12}"/>
    <cellStyle name="Note 6" xfId="1999" xr:uid="{BE9B1CA9-9599-4394-9875-F5E134233540}"/>
    <cellStyle name="Note 6 10" xfId="3843" xr:uid="{83627DF9-9A1D-4587-B9AA-9630526EA0F3}"/>
    <cellStyle name="Note 6 11" xfId="3844" xr:uid="{24EC4612-7E48-459E-A0D2-4465E221520B}"/>
    <cellStyle name="Note 6 12" xfId="3845" xr:uid="{AB128B79-04E9-462E-8D31-36C6CBA147AD}"/>
    <cellStyle name="Note 6 2" xfId="2000" xr:uid="{1F9EAE64-0D0C-4AA7-992E-3415FC52ECD9}"/>
    <cellStyle name="Note 6 3" xfId="2001" xr:uid="{5029DD56-C0D2-4252-BF8D-0AFEB456E4E6}"/>
    <cellStyle name="Note 6 4" xfId="2002" xr:uid="{A3F1D592-21B0-48FA-B3A6-D75021A0A685}"/>
    <cellStyle name="Note 6 5" xfId="2003" xr:uid="{494E4016-B162-4155-95A9-880907DA5F6E}"/>
    <cellStyle name="Note 6 6" xfId="2004" xr:uid="{06718DE8-466F-4ABE-BA0E-3186AFC91438}"/>
    <cellStyle name="Note 6 7" xfId="2005" xr:uid="{DC11512F-3EF1-4B07-AF93-FE442028078D}"/>
    <cellStyle name="Note 6 8" xfId="3846" xr:uid="{2F4E5D17-C60B-4537-A4C9-501A5EB9DF0D}"/>
    <cellStyle name="Note 6 9" xfId="3847" xr:uid="{8C5C2A72-93AF-42CE-BACD-FBC0133B4FE0}"/>
    <cellStyle name="Note 6_Trimestral" xfId="3842" xr:uid="{424A217A-5CB4-4944-911A-CD2ECDE90F33}"/>
    <cellStyle name="Note 7" xfId="2006" xr:uid="{3AB0BDE1-9EB8-42B4-8FD9-C8488F173F5E}"/>
    <cellStyle name="Note 7 10" xfId="3849" xr:uid="{1886E4F0-6D4F-4510-A7FE-C9954DD1B478}"/>
    <cellStyle name="Note 7 11" xfId="3850" xr:uid="{1974E8B8-0E08-4862-B60E-81C99585DB10}"/>
    <cellStyle name="Note 7 12" xfId="3851" xr:uid="{99477A22-6725-4E22-A54B-71391CFB8C8C}"/>
    <cellStyle name="Note 7 2" xfId="2007" xr:uid="{FF3FDE16-AF00-476D-91D8-8736390E1918}"/>
    <cellStyle name="Note 7 3" xfId="2008" xr:uid="{51911975-9E5D-4B15-BE72-348209BD7A32}"/>
    <cellStyle name="Note 7 4" xfId="2009" xr:uid="{0EDC94D5-1DE6-4D50-97D4-7AC556B1DEBA}"/>
    <cellStyle name="Note 7 5" xfId="2010" xr:uid="{1DC703EC-DCBD-4365-8942-FACB502420C9}"/>
    <cellStyle name="Note 7 6" xfId="2011" xr:uid="{932DDB04-E0EC-4827-931E-240908F7B8A8}"/>
    <cellStyle name="Note 7 7" xfId="2012" xr:uid="{568E92F3-B0E1-45BF-B3FC-C58FEBA8B4E4}"/>
    <cellStyle name="Note 7 8" xfId="3852" xr:uid="{E46190A6-747A-4A94-8707-F726952E773A}"/>
    <cellStyle name="Note 7 9" xfId="3853" xr:uid="{1D8DB735-2A7C-4E23-BCFF-B425E26851E8}"/>
    <cellStyle name="Note 7_Trimestral" xfId="3848" xr:uid="{B28D5C99-F9B2-4898-9B39-8C2AF721CA5E}"/>
    <cellStyle name="Note 8" xfId="2013" xr:uid="{CA4999CA-1714-423A-9049-C861BA95EA2E}"/>
    <cellStyle name="Note 8 10" xfId="3855" xr:uid="{DAE95C47-8023-4BAB-9D77-A85448A58696}"/>
    <cellStyle name="Note 8 11" xfId="3856" xr:uid="{7A659907-6141-485D-894E-26D919E6B049}"/>
    <cellStyle name="Note 8 12" xfId="3857" xr:uid="{92F0FAC9-E503-46E0-885A-32CCE5C59830}"/>
    <cellStyle name="Note 8 2" xfId="2014" xr:uid="{8DAF0FBC-0F3D-495D-BD59-75134F6CAE60}"/>
    <cellStyle name="Note 8 3" xfId="2015" xr:uid="{DA2F89AD-D7E7-4A68-AF86-2CA1A57848B0}"/>
    <cellStyle name="Note 8 4" xfId="2016" xr:uid="{88F3FA16-A4FD-48F0-9122-A550C5688FDF}"/>
    <cellStyle name="Note 8 5" xfId="2017" xr:uid="{DBFD0691-1A5A-4371-BCBB-351BD94EEE16}"/>
    <cellStyle name="Note 8 6" xfId="2018" xr:uid="{95B0F1A6-8424-49F1-90B9-91D2BB99F721}"/>
    <cellStyle name="Note 8 7" xfId="2019" xr:uid="{B3D491A7-A8CD-44EA-9408-5E8FF122D230}"/>
    <cellStyle name="Note 8 8" xfId="3858" xr:uid="{C34DC395-F6EB-4C28-BE3C-C020E1BA3A53}"/>
    <cellStyle name="Note 8 9" xfId="3859" xr:uid="{C5CFC0E5-4F17-4C82-95D6-25A6B64C021D}"/>
    <cellStyle name="Note 8_Trimestral" xfId="3854" xr:uid="{1667BA45-AF32-4E39-ACC2-E6B901EDD3AF}"/>
    <cellStyle name="Note 9" xfId="3860" xr:uid="{1CCA01D3-AF3A-44AD-BDBF-D6FD9C649D31}"/>
    <cellStyle name="Nulos" xfId="29" xr:uid="{456AC6AA-70D5-4DA0-B0D0-C31BC6071141}"/>
    <cellStyle name="Output 2" xfId="2020" xr:uid="{8520EE2E-EB92-4DD3-A0EC-D7F005E352F0}"/>
    <cellStyle name="Output 2 10" xfId="3862" xr:uid="{E2B640BD-39E9-4E3E-BB0C-471A09A8D95F}"/>
    <cellStyle name="Output 2 11" xfId="3863" xr:uid="{EC5CD475-7CBA-46FD-A770-538F057B6795}"/>
    <cellStyle name="Output 2 12" xfId="3864" xr:uid="{5E38FA15-6A69-4AE4-9F72-E71015CB9E5F}"/>
    <cellStyle name="Output 2 2" xfId="2021" xr:uid="{E2077270-DE53-4FD3-964A-4323A76D7E5E}"/>
    <cellStyle name="Output 2 3" xfId="2022" xr:uid="{19B7E4AD-AB6E-41A0-AF49-A6AFFE6BB767}"/>
    <cellStyle name="Output 2 4" xfId="2023" xr:uid="{18C3E24A-FD4A-4D90-A1BF-28C42414D293}"/>
    <cellStyle name="Output 2 5" xfId="2024" xr:uid="{8E78962A-A4A2-4BE8-AB80-F15036DCEED0}"/>
    <cellStyle name="Output 2 6" xfId="2025" xr:uid="{5F0DD788-1118-4FF5-BCCC-FA714DEF436E}"/>
    <cellStyle name="Output 2 7" xfId="2026" xr:uid="{3049E8BF-697C-4664-A566-9B43E3286DAA}"/>
    <cellStyle name="Output 2 8" xfId="3865" xr:uid="{E3ECF83B-A6CE-4C29-9868-C06E33030739}"/>
    <cellStyle name="Output 2 9" xfId="3866" xr:uid="{1F77E903-5116-4A42-B3B9-D68A7BD35120}"/>
    <cellStyle name="Output 2_Trimestral" xfId="3861" xr:uid="{1EAFF2D8-7511-4581-BC5E-6D9B7FBDDAE4}"/>
    <cellStyle name="Output 3" xfId="2027" xr:uid="{92B60358-9189-4B45-B134-71424D8581D2}"/>
    <cellStyle name="Output 3 10" xfId="3868" xr:uid="{92FC5EDC-DA95-42A3-B946-E538A83F502C}"/>
    <cellStyle name="Output 3 11" xfId="3869" xr:uid="{A73B349A-21A6-4C2F-B929-CA67A27EDE2E}"/>
    <cellStyle name="Output 3 12" xfId="3870" xr:uid="{C371DF68-3F36-41AB-9F86-705B4D9E80FD}"/>
    <cellStyle name="Output 3 2" xfId="2028" xr:uid="{98133223-AE83-4E14-87F9-BC0C7F6050F8}"/>
    <cellStyle name="Output 3 3" xfId="2029" xr:uid="{D958998A-D87C-4297-B3A5-7907190E2612}"/>
    <cellStyle name="Output 3 4" xfId="2030" xr:uid="{63EF5346-92F9-4BD4-8C6E-C31ED9A32C44}"/>
    <cellStyle name="Output 3 5" xfId="2031" xr:uid="{B7965451-9C4E-492C-B6E4-0CDEDF5F4A75}"/>
    <cellStyle name="Output 3 6" xfId="2032" xr:uid="{65DD0770-D3EC-4FBE-805C-1CC6CCB2DE85}"/>
    <cellStyle name="Output 3 7" xfId="2033" xr:uid="{C91C5EAE-FA56-4740-BAC3-8384E6AE2835}"/>
    <cellStyle name="Output 3 8" xfId="3871" xr:uid="{3A0D3065-77BF-412E-A8F6-040009796E8C}"/>
    <cellStyle name="Output 3 9" xfId="3872" xr:uid="{C1EB6B78-6E64-405E-852D-527E584D9130}"/>
    <cellStyle name="Output 3_Trimestral" xfId="3867" xr:uid="{9E4E1CBE-777C-4669-9B45-1B284D185499}"/>
    <cellStyle name="Output 4" xfId="2034" xr:uid="{B986981B-CFCF-4148-935F-B1A6D18D1ED0}"/>
    <cellStyle name="Output 4 10" xfId="3874" xr:uid="{0D148100-41B4-411D-90FA-EDAF98C68C51}"/>
    <cellStyle name="Output 4 11" xfId="3875" xr:uid="{405D9229-75E3-4E4F-8CEF-F6AD4D300F1C}"/>
    <cellStyle name="Output 4 12" xfId="3876" xr:uid="{DF1B28D3-3DBD-4AA2-9FD9-B1E058AAFFB3}"/>
    <cellStyle name="Output 4 2" xfId="2035" xr:uid="{41518D39-0F2A-4B85-8069-3CF913D89950}"/>
    <cellStyle name="Output 4 3" xfId="2036" xr:uid="{FB1EC3CF-82D7-4B5E-A749-52F17EEE1193}"/>
    <cellStyle name="Output 4 4" xfId="2037" xr:uid="{28ACDC8D-90D5-4518-B8E2-3D7508374DF5}"/>
    <cellStyle name="Output 4 5" xfId="2038" xr:uid="{6CF330A2-3CD2-458A-BCF1-556B9A07F18D}"/>
    <cellStyle name="Output 4 6" xfId="2039" xr:uid="{5C6DC1EF-6411-4A7D-8541-FE365BF77912}"/>
    <cellStyle name="Output 4 7" xfId="2040" xr:uid="{29A5FDCA-4AD3-4D66-A95E-276807F44FF1}"/>
    <cellStyle name="Output 4 8" xfId="3877" xr:uid="{9E94D94B-5BFF-4BB5-A2FF-27898AAC32D2}"/>
    <cellStyle name="Output 4 9" xfId="3878" xr:uid="{39496A5F-EB6C-4067-826D-99A3DFAE06CB}"/>
    <cellStyle name="Output 4_Trimestral" xfId="3873" xr:uid="{ABFD9A23-7251-4ACA-AF13-D59D09B67460}"/>
    <cellStyle name="Output 5" xfId="2041" xr:uid="{B79668DD-3148-42A0-896C-4F6C6023747A}"/>
    <cellStyle name="Output 5 10" xfId="3880" xr:uid="{9F701A50-977E-4624-BBE2-4F8A77995AA5}"/>
    <cellStyle name="Output 5 11" xfId="3881" xr:uid="{27C95121-2AA0-4F14-A25C-4514CAACE85D}"/>
    <cellStyle name="Output 5 12" xfId="3882" xr:uid="{35FB64FE-991E-4AAA-A05B-BEF83BA490A9}"/>
    <cellStyle name="Output 5 2" xfId="2042" xr:uid="{680FC332-9F94-4226-8F6D-677168E8AEFF}"/>
    <cellStyle name="Output 5 3" xfId="2043" xr:uid="{5B1C7582-3F31-4400-80E4-A5BCE1DB5177}"/>
    <cellStyle name="Output 5 4" xfId="2044" xr:uid="{3DC41E5E-A560-4265-BEB5-85265BDA42A9}"/>
    <cellStyle name="Output 5 5" xfId="2045" xr:uid="{7EB38A76-DDC9-4909-97C8-2312BEAEAE8F}"/>
    <cellStyle name="Output 5 6" xfId="2046" xr:uid="{FA3A15D8-4725-4103-BCD0-230897C12991}"/>
    <cellStyle name="Output 5 7" xfId="2047" xr:uid="{77ABE2C7-C1D5-438D-83E5-4570D46E16EC}"/>
    <cellStyle name="Output 5 8" xfId="3883" xr:uid="{BF72810B-0FD4-413B-B983-C042EB15DC45}"/>
    <cellStyle name="Output 5 9" xfId="3884" xr:uid="{52013182-9BA6-4F19-B277-2B04188ADB4C}"/>
    <cellStyle name="Output 5_Trimestral" xfId="3879" xr:uid="{C0F54A29-1A6E-4EDF-BA28-E054628BD1A1}"/>
    <cellStyle name="Output 6" xfId="2048" xr:uid="{2FDA0C26-03B7-4B40-98EA-3CBECBD02EAD}"/>
    <cellStyle name="Output 6 10" xfId="3886" xr:uid="{A1FA17B0-2CD6-4F6A-909C-EFB10E547149}"/>
    <cellStyle name="Output 6 11" xfId="3887" xr:uid="{C8504B13-86E0-43FE-905A-866E1D4C6FDA}"/>
    <cellStyle name="Output 6 12" xfId="3888" xr:uid="{4B9616CC-BE42-45D0-B392-EBB374071B98}"/>
    <cellStyle name="Output 6 2" xfId="2049" xr:uid="{B2A60AE4-E4AD-4775-BCDA-502AC651A5DE}"/>
    <cellStyle name="Output 6 3" xfId="2050" xr:uid="{46062BC1-10D9-447B-A3C4-BE1D0C240C69}"/>
    <cellStyle name="Output 6 4" xfId="2051" xr:uid="{8C3B2C3F-40B2-432C-A9B1-A2BE86992D04}"/>
    <cellStyle name="Output 6 5" xfId="2052" xr:uid="{91D33156-C135-4A79-9D3E-865F52C95641}"/>
    <cellStyle name="Output 6 6" xfId="2053" xr:uid="{633B80F8-164D-4E3F-A7DE-7CB334AD72AC}"/>
    <cellStyle name="Output 6 7" xfId="2054" xr:uid="{9046A289-E7A2-41D3-A439-2A093BB67C98}"/>
    <cellStyle name="Output 6 8" xfId="3889" xr:uid="{68068C46-15CD-4CBF-ABCF-402408D27D0D}"/>
    <cellStyle name="Output 6 9" xfId="3890" xr:uid="{6CB43A0F-3A40-4095-AECB-6FE00034827E}"/>
    <cellStyle name="Output 6_Trimestral" xfId="3885" xr:uid="{59E33F11-2CBA-4ABC-862F-1A9D664D9B05}"/>
    <cellStyle name="Output 7" xfId="2055" xr:uid="{DDCED5A5-CD31-4D76-B438-E78BA8D3048A}"/>
    <cellStyle name="Output 7 10" xfId="3892" xr:uid="{E382F75E-D44A-4815-9BF4-B7254CC547AC}"/>
    <cellStyle name="Output 7 11" xfId="3893" xr:uid="{B3D090B9-CC6F-4D66-895F-E3474153305C}"/>
    <cellStyle name="Output 7 12" xfId="3894" xr:uid="{F4188756-6F17-42BF-827A-49A19FC2F026}"/>
    <cellStyle name="Output 7 2" xfId="2056" xr:uid="{BDB72E93-AD4F-4152-ACE0-1838F6635376}"/>
    <cellStyle name="Output 7 3" xfId="2057" xr:uid="{FB1CF7D7-A775-4F32-98BC-43E6936C14B7}"/>
    <cellStyle name="Output 7 4" xfId="2058" xr:uid="{71A63282-A96E-467E-9B22-697F5921360E}"/>
    <cellStyle name="Output 7 5" xfId="2059" xr:uid="{99BA127A-9D9E-48EC-AD3C-F45D48BECC4D}"/>
    <cellStyle name="Output 7 6" xfId="2060" xr:uid="{447318EF-D16E-480F-9A38-3373749107F0}"/>
    <cellStyle name="Output 7 7" xfId="2061" xr:uid="{104223CA-4861-4197-8F83-60C989EEBEEF}"/>
    <cellStyle name="Output 7 8" xfId="3895" xr:uid="{C5BE03DF-A822-4251-B668-F4625815FEB0}"/>
    <cellStyle name="Output 7 9" xfId="3896" xr:uid="{E74B4DA3-B26D-49C4-859F-B85F93054A6D}"/>
    <cellStyle name="Output 7_Trimestral" xfId="3891" xr:uid="{83AB664D-CFD6-417E-9F33-7ADC53F8A324}"/>
    <cellStyle name="Output 8" xfId="2062" xr:uid="{78ED552D-6040-41C8-B38B-4E6FAC496B80}"/>
    <cellStyle name="Output 8 10" xfId="3898" xr:uid="{7BAB3763-7C15-4CDC-9716-F8330D73AB5D}"/>
    <cellStyle name="Output 8 11" xfId="3899" xr:uid="{CB625C18-F9F1-45F3-92B5-B510C76229E5}"/>
    <cellStyle name="Output 8 12" xfId="3900" xr:uid="{83CBBAB1-E5FD-4CE2-9A96-63C09884E7D8}"/>
    <cellStyle name="Output 8 2" xfId="2063" xr:uid="{AFFB10BD-0259-404F-A00C-ADE886589EE2}"/>
    <cellStyle name="Output 8 3" xfId="2064" xr:uid="{33209629-01BB-4F5C-9769-1506BA115F12}"/>
    <cellStyle name="Output 8 4" xfId="2065" xr:uid="{A285C4F1-98F3-4E16-BB21-42F34819FD3B}"/>
    <cellStyle name="Output 8 5" xfId="2066" xr:uid="{FA4679CE-081C-4E8B-9FB3-77BDC00E8A66}"/>
    <cellStyle name="Output 8 6" xfId="2067" xr:uid="{32134F6E-3307-491D-A431-0027D9D918D7}"/>
    <cellStyle name="Output 8 7" xfId="2068" xr:uid="{A98C42E7-CE61-4348-B0C4-61077B0E2B35}"/>
    <cellStyle name="Output 8 8" xfId="3901" xr:uid="{A753F215-C75D-4EFE-99E8-227D0A8B7B2D}"/>
    <cellStyle name="Output 8 9" xfId="3902" xr:uid="{C7AE3295-90E2-4C45-A87F-30F06286A695}"/>
    <cellStyle name="Output 8_Trimestral" xfId="3897" xr:uid="{8AB9A89F-9ED3-428C-96AB-DC63F18CCE78}"/>
    <cellStyle name="Output 9" xfId="3903" xr:uid="{DFC238B5-4262-49D0-8852-6A8422973414}"/>
    <cellStyle name="Percent 10" xfId="3904" xr:uid="{33C4EF10-B8E8-44AB-A852-342FCDCE4856}"/>
    <cellStyle name="Percent 11" xfId="3905" xr:uid="{2BA4413D-C33D-4E53-8A98-105A75C16720}"/>
    <cellStyle name="Percent 12" xfId="3906" xr:uid="{5FF71A2F-B534-4F16-8188-A24DB0A5FCD6}"/>
    <cellStyle name="Percent 13" xfId="3907" xr:uid="{2F9A3D66-9ED3-4624-B022-456D66F6827B}"/>
    <cellStyle name="Percent 14" xfId="3908" xr:uid="{09585CB0-0374-47F5-A9E6-FA903A302FC6}"/>
    <cellStyle name="Percent 15" xfId="3909" xr:uid="{9F731CFC-4836-408D-BAC6-B7F5C5BEAC13}"/>
    <cellStyle name="Percent 16" xfId="3910" xr:uid="{14E57BD8-3EDC-4CC3-AC78-57E8D625976B}"/>
    <cellStyle name="Percent 17" xfId="3911" xr:uid="{72C3E1F4-D3F3-4287-9A36-F34473F626C9}"/>
    <cellStyle name="Percent 18" xfId="3912" xr:uid="{E388B0DC-0111-4D87-AAAB-8A8A6EDB6C52}"/>
    <cellStyle name="Percent 19" xfId="3913" xr:uid="{2FD3BB08-1045-4F29-9C2F-0386881728D3}"/>
    <cellStyle name="Percent 2" xfId="31" xr:uid="{1DD9F354-A12A-4EF8-89BC-896CF59860D9}"/>
    <cellStyle name="Percent 2 10" xfId="2069" xr:uid="{F2EE081F-4E6A-44CB-9AB2-2641854B5E79}"/>
    <cellStyle name="Percent 2 10 10" xfId="3914" xr:uid="{578CB00A-A6CB-4CE5-939D-40FB7CE91747}"/>
    <cellStyle name="Percent 2 10 11" xfId="3915" xr:uid="{65840AF4-8212-4D02-AB30-5DAE0C9663F0}"/>
    <cellStyle name="Percent 2 10 12" xfId="3916" xr:uid="{D0021930-0D6C-4549-8EFD-8D18018AF81E}"/>
    <cellStyle name="Percent 2 10 2" xfId="2070" xr:uid="{A0949566-62C0-4530-8E5D-5FBA211099DA}"/>
    <cellStyle name="Percent 2 10 3" xfId="2071" xr:uid="{2EE60C21-09F5-42DF-8D5D-D57C07CB46E9}"/>
    <cellStyle name="Percent 2 10 4" xfId="2072" xr:uid="{BC8D9748-8C7C-485C-9009-C25D83F3D7E4}"/>
    <cellStyle name="Percent 2 10 5" xfId="2073" xr:uid="{C565E0BA-D176-413C-BCBB-A964B97D2E41}"/>
    <cellStyle name="Percent 2 10 6" xfId="2074" xr:uid="{B647DE73-3BEF-4ED2-B80F-CC97511BFF62}"/>
    <cellStyle name="Percent 2 10 7" xfId="2075" xr:uid="{6B1B5E3B-B3EB-4C85-B3CA-0789CD8757B3}"/>
    <cellStyle name="Percent 2 10 8" xfId="3917" xr:uid="{74ECAFC0-1C23-495F-97F7-8D9472232AFF}"/>
    <cellStyle name="Percent 2 10 9" xfId="3918" xr:uid="{AA173B15-3DFD-41D1-9D29-6312F6C613C2}"/>
    <cellStyle name="Percent 2 11" xfId="2076" xr:uid="{34627A28-09AA-4AE6-80DD-089BF7E6A578}"/>
    <cellStyle name="Percent 2 12" xfId="2077" xr:uid="{D8014D38-F5ED-42C0-9BB1-28F351F9EC68}"/>
    <cellStyle name="Percent 2 13" xfId="2078" xr:uid="{AE1B081D-014C-4B8B-88BC-3D86FF362DC7}"/>
    <cellStyle name="Percent 2 14" xfId="2079" xr:uid="{9B61FD25-A376-4B5B-B346-B909313190D9}"/>
    <cellStyle name="Percent 2 15" xfId="2080" xr:uid="{76816D59-B67E-47F8-A2E1-E4DA077D06F7}"/>
    <cellStyle name="Percent 2 16" xfId="2081" xr:uid="{D2658B52-1A09-4BDD-993E-2892ED96EFA7}"/>
    <cellStyle name="Percent 2 17" xfId="2082" xr:uid="{E08DBBDC-52F8-4217-9B70-7CA5404534C9}"/>
    <cellStyle name="Percent 2 18" xfId="2083" xr:uid="{8CBAC553-2814-4FBD-8905-4A42B3798A7C}"/>
    <cellStyle name="Percent 2 19" xfId="3919" xr:uid="{7DF89715-5452-4A5B-A98B-776AAD5549BF}"/>
    <cellStyle name="Percent 2 2" xfId="2084" xr:uid="{8FE7A9CB-FBE4-4A25-A970-49A06A87E4F5}"/>
    <cellStyle name="Percent 2 2 10" xfId="3920" xr:uid="{4C1EF2E5-C28A-40FE-9B47-8CC7EF134814}"/>
    <cellStyle name="Percent 2 2 11" xfId="3921" xr:uid="{B7B814D3-DE57-4562-A335-080C66EF4A2A}"/>
    <cellStyle name="Percent 2 2 12" xfId="3922" xr:uid="{478EE372-E9B6-4C89-A502-51CF9A994CB4}"/>
    <cellStyle name="Percent 2 2 2" xfId="2085" xr:uid="{6E981B8A-14B8-49A7-AE45-9D3434F4B1BC}"/>
    <cellStyle name="Percent 2 2 3" xfId="2086" xr:uid="{4C5345C6-3844-432E-BCA6-0C8257363544}"/>
    <cellStyle name="Percent 2 2 4" xfId="2087" xr:uid="{70B1BD8C-1C6B-41F0-8F17-0AA5FF62043A}"/>
    <cellStyle name="Percent 2 2 5" xfId="2088" xr:uid="{EEDAD42D-D55C-4FA4-A720-F5DEFD51A476}"/>
    <cellStyle name="Percent 2 2 6" xfId="2089" xr:uid="{500D922E-DA82-428D-AC34-4388C46922CA}"/>
    <cellStyle name="Percent 2 2 7" xfId="2090" xr:uid="{A04F5F97-499A-41FB-9D19-754FE8CD71F6}"/>
    <cellStyle name="Percent 2 2 8" xfId="3923" xr:uid="{B867D464-1A51-452A-B137-9E8523501CEF}"/>
    <cellStyle name="Percent 2 2 9" xfId="3924" xr:uid="{66E1FB25-21B3-43E1-BC52-D47255FA19DE}"/>
    <cellStyle name="Percent 2 20" xfId="3925" xr:uid="{C134DCDA-29A3-42B7-9D4B-E3038B418105}"/>
    <cellStyle name="Percent 2 21" xfId="3926" xr:uid="{F5F3E5C7-8351-4C74-B4D9-0FA495D92735}"/>
    <cellStyle name="Percent 2 22" xfId="3927" xr:uid="{1D6F18A1-946D-44F0-9898-E09AB11657E6}"/>
    <cellStyle name="Percent 2 23" xfId="3928" xr:uid="{F0A3C6C1-8220-4A4D-8F79-66DD6C9F37B4}"/>
    <cellStyle name="Percent 2 3" xfId="2091" xr:uid="{9CE235B5-5DB3-42CB-A968-DC19CC368677}"/>
    <cellStyle name="Percent 2 3 10" xfId="3929" xr:uid="{BDC0623B-2673-4E8D-9BEB-EADC172ECBB5}"/>
    <cellStyle name="Percent 2 3 11" xfId="3930" xr:uid="{A605AB37-D87C-47E2-AA17-AF5E2643C664}"/>
    <cellStyle name="Percent 2 3 12" xfId="3931" xr:uid="{C3A4026F-3136-4D4F-B430-F13F659DA1B8}"/>
    <cellStyle name="Percent 2 3 2" xfId="2092" xr:uid="{82023B0D-CCAB-4212-B4B2-FF07E75DDDC5}"/>
    <cellStyle name="Percent 2 3 3" xfId="2093" xr:uid="{BCA33DFD-8CF6-4BB9-B827-A1385D6C6956}"/>
    <cellStyle name="Percent 2 3 4" xfId="2094" xr:uid="{9D8EF042-FD03-4058-8FEF-B80744D84211}"/>
    <cellStyle name="Percent 2 3 5" xfId="2095" xr:uid="{B81B1534-5264-433D-BAE5-29A6EDB5CCD6}"/>
    <cellStyle name="Percent 2 3 6" xfId="2096" xr:uid="{AE56E172-5CE0-469C-9383-422E9351D7A5}"/>
    <cellStyle name="Percent 2 3 7" xfId="2097" xr:uid="{AB2852B4-99B4-40C3-9EFF-5C2893B602C2}"/>
    <cellStyle name="Percent 2 3 8" xfId="3932" xr:uid="{419F426B-CA23-483B-BBCF-FACB16DCEC45}"/>
    <cellStyle name="Percent 2 3 9" xfId="3933" xr:uid="{B9CD2A59-7EF4-44A7-94AC-FC44B0E0277D}"/>
    <cellStyle name="Percent 2 4" xfId="2098" xr:uid="{E478F461-DFB9-414F-9F3A-372B5273C3CB}"/>
    <cellStyle name="Percent 2 4 10" xfId="3934" xr:uid="{BCB6F062-2FCC-4EAF-8647-F9A536188A02}"/>
    <cellStyle name="Percent 2 4 11" xfId="3935" xr:uid="{C42AD38C-B9E8-40D4-BBEC-E764AD8B978C}"/>
    <cellStyle name="Percent 2 4 12" xfId="3936" xr:uid="{5E902CF4-310D-4374-A8E7-EC22D4F13C90}"/>
    <cellStyle name="Percent 2 4 2" xfId="2099" xr:uid="{91430D0E-5111-439B-8637-3A17E3F90A80}"/>
    <cellStyle name="Percent 2 4 3" xfId="2100" xr:uid="{D252A753-B3B2-4ACC-BBD7-0424BF957BCB}"/>
    <cellStyle name="Percent 2 4 4" xfId="2101" xr:uid="{9BE190D3-BC44-4AEA-8B2C-B7C66E6498BF}"/>
    <cellStyle name="Percent 2 4 5" xfId="2102" xr:uid="{B4EF4528-5DEF-4363-87E3-8E91686B73EB}"/>
    <cellStyle name="Percent 2 4 6" xfId="2103" xr:uid="{A8101399-92F0-4A1F-BCF0-65B043ECA04B}"/>
    <cellStyle name="Percent 2 4 7" xfId="2104" xr:uid="{F704C819-0B25-4C71-A799-419AA0B86172}"/>
    <cellStyle name="Percent 2 4 8" xfId="3937" xr:uid="{C5D953D0-83E7-464D-8BA6-88B5EEC3AAE4}"/>
    <cellStyle name="Percent 2 4 9" xfId="3938" xr:uid="{0B5A24F4-0AFE-42A2-B650-2459F0844919}"/>
    <cellStyle name="Percent 2 5" xfId="2105" xr:uid="{F32520E5-3E7D-4067-B8D8-3335ED2C6D6A}"/>
    <cellStyle name="Percent 2 5 10" xfId="3939" xr:uid="{C33724A6-9D47-4359-B06D-DA0D7BCFBA35}"/>
    <cellStyle name="Percent 2 5 11" xfId="3940" xr:uid="{88FC3B3D-6F39-4CFA-BED3-624DD9609DEC}"/>
    <cellStyle name="Percent 2 5 12" xfId="3941" xr:uid="{7DB82AD4-C83C-4446-B4CA-D4D4A874FA7E}"/>
    <cellStyle name="Percent 2 5 2" xfId="2106" xr:uid="{7E2A4993-E237-4661-AB02-4BD204D5EF4C}"/>
    <cellStyle name="Percent 2 5 3" xfId="2107" xr:uid="{40E6B2A1-6A05-4621-9752-A2B376B0BC2F}"/>
    <cellStyle name="Percent 2 5 4" xfId="2108" xr:uid="{469C8747-753E-45FD-BACE-FB873B019DC9}"/>
    <cellStyle name="Percent 2 5 5" xfId="2109" xr:uid="{8E58FD34-5C14-4E96-9758-D6B5B047C2DC}"/>
    <cellStyle name="Percent 2 5 6" xfId="2110" xr:uid="{F2780631-B08B-4E35-BEC8-4DF452545D1E}"/>
    <cellStyle name="Percent 2 5 7" xfId="2111" xr:uid="{83ADC671-40C4-4368-9F45-D4BCF02D5F5D}"/>
    <cellStyle name="Percent 2 5 8" xfId="3942" xr:uid="{87A78606-A26C-4A93-A453-D4037D2069F2}"/>
    <cellStyle name="Percent 2 5 9" xfId="3943" xr:uid="{6B30C8B4-AD45-4485-9AD3-E5EB44340AAD}"/>
    <cellStyle name="Percent 2 6" xfId="2112" xr:uid="{788B89E4-71FD-4A8C-892A-65B9F9CACD73}"/>
    <cellStyle name="Percent 2 6 10" xfId="3944" xr:uid="{70BC1E47-6FB6-4467-B022-CE158259CBF1}"/>
    <cellStyle name="Percent 2 6 11" xfId="3945" xr:uid="{22CD968B-27EC-4A43-9A05-7890CD741638}"/>
    <cellStyle name="Percent 2 6 12" xfId="3946" xr:uid="{3F346E69-1B78-4C6D-844F-E89C16A38F75}"/>
    <cellStyle name="Percent 2 6 2" xfId="2113" xr:uid="{F260EB11-39DB-4985-91C2-6D27CA23D57F}"/>
    <cellStyle name="Percent 2 6 3" xfId="2114" xr:uid="{2BA7DEDB-0CB5-4F82-BA59-4A9CFF25426A}"/>
    <cellStyle name="Percent 2 6 4" xfId="2115" xr:uid="{577C87E6-837B-4E89-B97B-988AEAEE3D9F}"/>
    <cellStyle name="Percent 2 6 5" xfId="2116" xr:uid="{DEE0F3D8-0C0A-449B-813A-7846906A24C2}"/>
    <cellStyle name="Percent 2 6 6" xfId="2117" xr:uid="{893F5BD6-8D1C-4406-BF66-42F5904448A3}"/>
    <cellStyle name="Percent 2 6 7" xfId="2118" xr:uid="{2919120B-0406-496D-9405-6E1A7112818C}"/>
    <cellStyle name="Percent 2 6 8" xfId="3947" xr:uid="{A92214FF-3003-4990-9C8E-ADB6B1DEAE95}"/>
    <cellStyle name="Percent 2 6 9" xfId="3948" xr:uid="{EE0D1D59-4104-4558-8960-07E4B35EA1C0}"/>
    <cellStyle name="Percent 2 7" xfId="2119" xr:uid="{5DF7E72F-A043-4FE9-A2E8-1DA97999BA57}"/>
    <cellStyle name="Percent 2 7 10" xfId="3949" xr:uid="{BA9FE14A-0B9A-47B5-9215-002E974CF587}"/>
    <cellStyle name="Percent 2 7 11" xfId="3950" xr:uid="{33CC2B74-6C1A-4528-A30D-99975BCC8894}"/>
    <cellStyle name="Percent 2 7 12" xfId="3951" xr:uid="{52DB21BA-9D63-4736-8991-F138C6E1702D}"/>
    <cellStyle name="Percent 2 7 2" xfId="2120" xr:uid="{947D1298-3EDC-4BC7-9D46-C9F80B9BA08E}"/>
    <cellStyle name="Percent 2 7 3" xfId="2121" xr:uid="{7835BD15-CB54-4876-BCC1-9ACAE18E39CE}"/>
    <cellStyle name="Percent 2 7 4" xfId="2122" xr:uid="{FF203A50-3A65-4A34-BB8F-DF52F99A7D52}"/>
    <cellStyle name="Percent 2 7 5" xfId="2123" xr:uid="{9FB5DABF-9A83-495A-B6D5-5A9E9268EFFB}"/>
    <cellStyle name="Percent 2 7 6" xfId="2124" xr:uid="{AE1F9564-9960-456D-805A-53A5747D83D2}"/>
    <cellStyle name="Percent 2 7 7" xfId="2125" xr:uid="{FD1255F2-5D6A-43CF-99B8-8AE274EBC78A}"/>
    <cellStyle name="Percent 2 7 8" xfId="3952" xr:uid="{CB3089D1-DD8F-4128-97A4-F1B9462F8617}"/>
    <cellStyle name="Percent 2 7 9" xfId="3953" xr:uid="{ADE3410E-9D70-40F7-808D-9CB172DA6DAC}"/>
    <cellStyle name="Percent 2 8" xfId="2126" xr:uid="{3D258EC1-E61C-45F6-8368-A9F934CC91F6}"/>
    <cellStyle name="Percent 2 8 10" xfId="3954" xr:uid="{062639C4-1635-4B7E-90B8-C7AEBDAD0CCA}"/>
    <cellStyle name="Percent 2 8 11" xfId="3955" xr:uid="{ABCC56A6-A5C4-4872-9367-86412B8031E8}"/>
    <cellStyle name="Percent 2 8 12" xfId="3956" xr:uid="{A35923F9-7E03-4CFB-A768-8AD21F54C881}"/>
    <cellStyle name="Percent 2 8 2" xfId="2127" xr:uid="{7408CEC5-0386-49B1-9CD1-A80A881F6FDE}"/>
    <cellStyle name="Percent 2 8 3" xfId="2128" xr:uid="{6A93EEEA-2D4C-4C85-A8CA-F5FE1C81EAE0}"/>
    <cellStyle name="Percent 2 8 4" xfId="2129" xr:uid="{52745CA1-6056-42B9-9536-704CA17EA859}"/>
    <cellStyle name="Percent 2 8 5" xfId="2130" xr:uid="{989071B3-FC2F-44FA-B2EA-6DD17689EB9A}"/>
    <cellStyle name="Percent 2 8 6" xfId="2131" xr:uid="{3895396C-4689-4E44-9D7A-96437BBBFE40}"/>
    <cellStyle name="Percent 2 8 7" xfId="2132" xr:uid="{B0DB4A20-12EE-4DD3-91B5-6732608EF13B}"/>
    <cellStyle name="Percent 2 8 8" xfId="3957" xr:uid="{3F74E444-5BF2-45F9-913F-1440F9763060}"/>
    <cellStyle name="Percent 2 8 9" xfId="3958" xr:uid="{295D56A1-36CD-43A1-8BB1-AAE142911AD8}"/>
    <cellStyle name="Percent 2 9" xfId="2133" xr:uid="{FFBC6CF5-3679-48AA-97A8-995DE477C4E6}"/>
    <cellStyle name="Percent 2 9 10" xfId="3959" xr:uid="{2FEFC6CE-A293-4081-9C17-1F8305A7CA72}"/>
    <cellStyle name="Percent 2 9 11" xfId="3960" xr:uid="{BEB6EA80-AC0D-4631-B9A4-41CB8C68F896}"/>
    <cellStyle name="Percent 2 9 12" xfId="3961" xr:uid="{B3268E2A-9960-47BC-89C5-4C0FA72BC670}"/>
    <cellStyle name="Percent 2 9 2" xfId="2134" xr:uid="{B5DB865F-1D7D-4B51-97B8-6EB905FC8C93}"/>
    <cellStyle name="Percent 2 9 3" xfId="2135" xr:uid="{EA94878B-EC4D-44E6-A859-313A1A5C6EBF}"/>
    <cellStyle name="Percent 2 9 4" xfId="2136" xr:uid="{3731F7E4-2BA0-4782-A79F-C6ABE2097957}"/>
    <cellStyle name="Percent 2 9 5" xfId="2137" xr:uid="{22BBB10A-08B9-4A6F-910F-030A592291D6}"/>
    <cellStyle name="Percent 2 9 6" xfId="2138" xr:uid="{9928EBA2-08C0-4551-BBA2-A9035889D18C}"/>
    <cellStyle name="Percent 2 9 7" xfId="2139" xr:uid="{1351EA27-A594-4190-A2FC-4710A2878A18}"/>
    <cellStyle name="Percent 2 9 8" xfId="3962" xr:uid="{AD5798B7-47C3-4D42-B4FA-8D67B45D11BC}"/>
    <cellStyle name="Percent 2 9 9" xfId="3963" xr:uid="{D3A62FF7-DC65-44C4-8759-9F8AB270A839}"/>
    <cellStyle name="Percent 20" xfId="3964" xr:uid="{94049990-4CE3-4426-A3F2-35CC17C65D96}"/>
    <cellStyle name="Percent 21" xfId="3965" xr:uid="{1B8E2F2C-3546-41D8-BA1B-CCEBECBB8AC2}"/>
    <cellStyle name="Percent 22" xfId="3966" xr:uid="{FC920C8E-4AA4-4352-9650-017F933E0D82}"/>
    <cellStyle name="Percent 23" xfId="3967" xr:uid="{50162D99-969C-4E17-A6F8-785F91973466}"/>
    <cellStyle name="Percent 3" xfId="32" xr:uid="{DF9DE2C4-368F-4DD5-B60A-66C4864CCA60}"/>
    <cellStyle name="Percent 4" xfId="33" xr:uid="{3DC0397A-46E6-4BD2-AC1F-876C796C51C1}"/>
    <cellStyle name="Percent 5" xfId="34" xr:uid="{194DE9D5-7A53-4B0F-B666-0FF27D5810D6}"/>
    <cellStyle name="Percent 5 10" xfId="170" xr:uid="{515B6A99-8F2D-4919-99D0-C456C346A541}"/>
    <cellStyle name="Percent 5 11" xfId="182" xr:uid="{D2A59C2B-1B9A-40A1-BAAB-9F0676E39776}"/>
    <cellStyle name="Percent 5 12" xfId="184" xr:uid="{28C8F078-D95C-4DAC-86F4-C432D6EF6846}"/>
    <cellStyle name="Percent 5 13" xfId="194" xr:uid="{20676AFF-692D-4ABA-8B1F-A2C358B52CD1}"/>
    <cellStyle name="Percent 5 14" xfId="187" xr:uid="{4AF3735D-88FA-4C99-B8C4-96162C6C070D}"/>
    <cellStyle name="Percent 5 15" xfId="196" xr:uid="{9F718807-A57B-4093-AAF0-A0E55B09A107}"/>
    <cellStyle name="Percent 5 16" xfId="199" xr:uid="{46507556-8BDD-4D25-AB55-70B41C573649}"/>
    <cellStyle name="Percent 5 17" xfId="211" xr:uid="{8BBBA724-CA00-4D32-86D5-41167238BC13}"/>
    <cellStyle name="Percent 5 18" xfId="202" xr:uid="{1B82A04F-34ED-4B7E-8D77-80B09A91BAF7}"/>
    <cellStyle name="Percent 5 19" xfId="213" xr:uid="{486853C2-05F8-49FA-942C-1B463459CA48}"/>
    <cellStyle name="Percent 5 2" xfId="108" xr:uid="{4B89A1AE-B085-4F87-9EE4-F7B37FD81688}"/>
    <cellStyle name="Percent 5 20" xfId="216" xr:uid="{9CB11B35-687A-4B53-8721-0AB05BA37875}"/>
    <cellStyle name="Percent 5 3" xfId="99" xr:uid="{36191F08-90C6-4107-BEB0-401FF9D3EAA7}"/>
    <cellStyle name="Percent 5 4" xfId="100" xr:uid="{3DCAC2EE-E6E1-450F-8A58-01B9A5084B29}"/>
    <cellStyle name="Percent 5 5" xfId="114" xr:uid="{F2E646CC-6CC7-46CB-98EE-21610988D545}"/>
    <cellStyle name="Percent 5 6" xfId="116" xr:uid="{AD8D8AC3-B0EB-4BBB-BECE-F281D85D7BAC}"/>
    <cellStyle name="Percent 5 7" xfId="118" xr:uid="{529BB0BD-74A8-4376-919B-93287281AAF2}"/>
    <cellStyle name="Percent 5 8" xfId="121" xr:uid="{A5F67B65-5C36-46B6-99D7-3406CE012548}"/>
    <cellStyle name="Percent 5 9" xfId="177" xr:uid="{256DEE97-8999-43EF-A2A1-F07B0F2407B1}"/>
    <cellStyle name="Percent 6" xfId="3968" xr:uid="{CA37D378-B087-417A-A044-A66DD864D808}"/>
    <cellStyle name="Percent 7" xfId="3969" xr:uid="{6AED7E4E-299A-499D-A572-ECEFD9B341E0}"/>
    <cellStyle name="Percent 8" xfId="3970" xr:uid="{E5DB2C8B-6822-4CE4-982B-B7B6C3955BB2}"/>
    <cellStyle name="Percent 9" xfId="106" xr:uid="{635CFF9E-B875-414E-94C0-04F8B068410E}"/>
    <cellStyle name="Percentual" xfId="35" xr:uid="{AD842758-3BBD-46A6-8605-BF053949C870}"/>
    <cellStyle name="Ponto" xfId="36" xr:uid="{C03CE734-5211-4A7F-BB80-2AEC730DBF7F}"/>
    <cellStyle name="Porcentagem" xfId="3" builtinId="5"/>
    <cellStyle name="Porcentagem 2" xfId="87" xr:uid="{ECB9BB7C-3FAD-47E1-AEAC-843B44FFC442}"/>
    <cellStyle name="Porcentagem 3" xfId="30" xr:uid="{41696576-6406-484A-9986-5BD7BB71C0B1}"/>
    <cellStyle name="Porcentual_PlazoRend-II01" xfId="37" xr:uid="{8023B865-9EFD-4927-9722-CFA4A2AAFB50}"/>
    <cellStyle name="RightNumber" xfId="38" xr:uid="{64EFE152-F90A-48DB-A033-633344D34E9D}"/>
    <cellStyle name="RightNumber 10" xfId="153" xr:uid="{310A653E-4450-415B-AE3B-DA7A223B275F}"/>
    <cellStyle name="RightNumber 11" xfId="155" xr:uid="{996B9C8C-68C1-4C1F-B3A3-1BC82BBBD0B4}"/>
    <cellStyle name="RightNumber 12" xfId="157" xr:uid="{AD82FA4B-DE3F-44F2-970E-1144669E6DB7}"/>
    <cellStyle name="RightNumber 13" xfId="158" xr:uid="{0EA132DC-2761-4516-9F6F-AE49AD30116C}"/>
    <cellStyle name="RightNumber 14" xfId="159" xr:uid="{80919B14-C424-4FFF-AD6C-35EB5317BBAC}"/>
    <cellStyle name="RightNumber 15" xfId="160" xr:uid="{751A34CA-E19B-4C1E-8BC7-4C76A845B39A}"/>
    <cellStyle name="RightNumber 16" xfId="161" xr:uid="{80B925FB-5F0A-43FE-9D70-04889B62CE24}"/>
    <cellStyle name="RightNumber 17" xfId="162" xr:uid="{11467D41-2DBA-48CC-8919-CBCA8EA49CAA}"/>
    <cellStyle name="RightNumber 18" xfId="163" xr:uid="{D82E9C15-D199-4C79-9B42-6569650A555F}"/>
    <cellStyle name="RightNumber 19" xfId="169" xr:uid="{96301ADB-C29B-45C3-A9B0-770597DAA44E}"/>
    <cellStyle name="RightNumber 2" xfId="110" xr:uid="{49832324-69AC-45E1-8C03-9CCB08385CAC}"/>
    <cellStyle name="RightNumber 20" xfId="178" xr:uid="{A0CF0326-BD58-4A2A-99CD-D61C5B0D1846}"/>
    <cellStyle name="RightNumber 21" xfId="180" xr:uid="{705FF636-C275-4D43-8CD8-137514841AE6}"/>
    <cellStyle name="RightNumber 22" xfId="195" xr:uid="{21749F64-D2BD-46F1-B4A2-7045A068B1AD}"/>
    <cellStyle name="RightNumber 23" xfId="186" xr:uid="{80C54879-C396-4AD7-BDAA-F8DB05D75128}"/>
    <cellStyle name="RightNumber 24" xfId="197" xr:uid="{9B85D8B5-C7B3-4987-87A7-E4374C307944}"/>
    <cellStyle name="RightNumber 25" xfId="212" xr:uid="{F51E4373-6DEB-4D3C-A889-80A6D705295B}"/>
    <cellStyle name="RightNumber 26" xfId="201" xr:uid="{28DE44DC-DE0C-418E-90B4-1473B37ECEC1}"/>
    <cellStyle name="RightNumber 27" xfId="214" xr:uid="{69583F3B-4A49-42C2-9DD1-64EBD6091C43}"/>
    <cellStyle name="RightNumber 28" xfId="217" xr:uid="{EAD140BD-2472-40D2-B6EC-6AFFE19CCE3F}"/>
    <cellStyle name="RightNumber 29" xfId="2140" xr:uid="{A7C5430C-08E2-43C2-AE80-8823F047D7AB}"/>
    <cellStyle name="RightNumber 3" xfId="112" xr:uid="{5B01B179-EA24-45B8-B8BF-D3BCC87CB14D}"/>
    <cellStyle name="RightNumber 4" xfId="109" xr:uid="{A6A8EF25-C5DA-44B5-B3E8-CF8AB9511315}"/>
    <cellStyle name="RightNumber 5" xfId="144" xr:uid="{18D9F687-25C5-4E64-AC58-91D79A53CA27}"/>
    <cellStyle name="RightNumber 6" xfId="125" xr:uid="{83AAC9A7-A970-436D-ACFC-8119B7AF6ECA}"/>
    <cellStyle name="RightNumber 7" xfId="147" xr:uid="{EBD803F3-F7B6-4B77-BBD5-3CB5B6E8B3FE}"/>
    <cellStyle name="RightNumber 8" xfId="120" xr:uid="{BAF607D0-BDF4-4F29-8D75-333779B5FEE7}"/>
    <cellStyle name="RightNumber 9" xfId="150" xr:uid="{5AC2D41C-FB31-436C-8760-85D20E9FF45F}"/>
    <cellStyle name="rodape" xfId="39" xr:uid="{29E42245-4EBB-4AB0-9E02-A1DE4F806A29}"/>
    <cellStyle name="Saída 2" xfId="88" xr:uid="{30F73CD1-5D76-4A3D-9D6C-9F2FC2BF8B6D}"/>
    <cellStyle name="Sep. milhar [0]" xfId="40" xr:uid="{AFD7D49B-6BFF-4AEC-8BD4-5254EFC513D3}"/>
    <cellStyle name="Sep. milhar [2]" xfId="3971" xr:uid="{78691F5C-5E14-432C-937A-00C91DA44511}"/>
    <cellStyle name="Separador de m" xfId="3972" xr:uid="{877C1975-0348-451B-8BE3-F819C3A2D722}"/>
    <cellStyle name="Separador de milhares 2" xfId="89" xr:uid="{1FF5646F-D02B-4FC6-8A07-D4DEB3426E2C}"/>
    <cellStyle name="Texto de Aviso 10" xfId="3973" xr:uid="{9C10877B-841C-48C5-80D3-C0E81BBA975B}"/>
    <cellStyle name="Texto de Aviso 11" xfId="3974" xr:uid="{73C8A02D-95FF-4BFC-BE67-11E2748762C3}"/>
    <cellStyle name="Texto de Aviso 12" xfId="3975" xr:uid="{74043C35-08E4-4CE0-9200-AF403A4471A0}"/>
    <cellStyle name="Texto de Aviso 13" xfId="218" xr:uid="{82E6BE7B-CA2C-495C-BD1F-C5D369B1270D}"/>
    <cellStyle name="Texto de Aviso 2" xfId="2141" xr:uid="{A33E68F9-CB7A-4031-A4AA-2B6EB14D3A02}"/>
    <cellStyle name="Texto de Aviso 3" xfId="2142" xr:uid="{2D70C7C3-58DF-428D-A2E9-824ECB800192}"/>
    <cellStyle name="Texto de Aviso 4" xfId="2143" xr:uid="{83BADB5D-3186-4B07-8E58-5C3043D71B39}"/>
    <cellStyle name="Texto de Aviso 5" xfId="2144" xr:uid="{98C43C63-5A11-4EB4-B195-700B33412B01}"/>
    <cellStyle name="Texto de Aviso 6" xfId="2145" xr:uid="{6C0CE63A-33B2-4246-91E7-2E97D4C77713}"/>
    <cellStyle name="Texto de Aviso 7" xfId="2146" xr:uid="{EA03C015-0532-4105-AB30-B4C78AC4B64C}"/>
    <cellStyle name="Texto de Aviso 8" xfId="3976" xr:uid="{7DC36B32-960F-4242-AC1B-9B89B3FD07D1}"/>
    <cellStyle name="Texto de Aviso 9" xfId="3977" xr:uid="{1DD5F6AA-D655-4778-AF87-47B628FC4879}"/>
    <cellStyle name="Texto Explicativo 2" xfId="90" xr:uid="{8EF1A028-4C7B-4154-BD65-B19E43086027}"/>
    <cellStyle name="Title 2" xfId="2147" xr:uid="{B3D688D9-A4F4-4CF3-9029-357FD39069EF}"/>
    <cellStyle name="Title 2 10" xfId="3978" xr:uid="{667724DA-E483-4D05-AAA4-16BBED519C2F}"/>
    <cellStyle name="Title 2 11" xfId="3979" xr:uid="{C0465901-78DC-4DEE-9E52-9E4521E348C6}"/>
    <cellStyle name="Title 2 12" xfId="3980" xr:uid="{10CF5172-9FD8-4E14-84CA-CA038FF7651A}"/>
    <cellStyle name="Title 2 2" xfId="2148" xr:uid="{E9371296-9B95-4ED2-9D7A-58DD2838AE2D}"/>
    <cellStyle name="Title 2 2 10" xfId="3982" xr:uid="{AB2B8CED-1085-46F6-9C3D-6FD650EFCE27}"/>
    <cellStyle name="Title 2 2 11" xfId="3983" xr:uid="{A04DAA22-FE18-45DE-9B07-3E43829BBA16}"/>
    <cellStyle name="Title 2 2 12" xfId="3984" xr:uid="{0BA8FED2-D758-4A25-972F-9B65431757B0}"/>
    <cellStyle name="Title 2 2 2" xfId="2149" xr:uid="{87EBFC84-79FB-425A-9FAE-E3C5A4D66235}"/>
    <cellStyle name="Title 2 2 2 2" xfId="2150" xr:uid="{277E8CF1-96BB-4872-9C37-5273AA78BB3E}"/>
    <cellStyle name="Title 2 2 2_Trimestral" xfId="3985" xr:uid="{67142A88-926C-488E-9601-D89F032D9A99}"/>
    <cellStyle name="Title 2 2 3" xfId="2151" xr:uid="{E49CF4FD-C5B7-4B5E-B403-4B4567447918}"/>
    <cellStyle name="Title 2 2 4" xfId="2152" xr:uid="{8CD18732-94C0-4845-8C78-98A12F0194DA}"/>
    <cellStyle name="Title 2 2 5" xfId="2153" xr:uid="{620D006C-6973-4781-B657-3F49BB2AC96A}"/>
    <cellStyle name="Title 2 2 6" xfId="2154" xr:uid="{5747580B-57D9-4783-9C31-F4B23F2D2E76}"/>
    <cellStyle name="Title 2 2 7" xfId="2155" xr:uid="{C6D51FED-C4A6-4C44-810E-E27541A2B3D0}"/>
    <cellStyle name="Title 2 2 8" xfId="3986" xr:uid="{3AC10E16-3117-46FD-951E-80BE776A953B}"/>
    <cellStyle name="Title 2 2 9" xfId="3987" xr:uid="{79D9895B-00F8-4801-8A52-04EA5B9D56AE}"/>
    <cellStyle name="Title 2 2_Trimestral" xfId="3981" xr:uid="{C626AEF1-5787-46E5-A257-57A5019ADA82}"/>
    <cellStyle name="Title 2 3" xfId="2156" xr:uid="{1C226CD2-6E6D-42D6-936D-FDFB3E37B82C}"/>
    <cellStyle name="Title 2 4" xfId="2157" xr:uid="{CFE539D2-F41A-4A3A-BF48-269CE228ECDE}"/>
    <cellStyle name="Title 2 5" xfId="2158" xr:uid="{9E0FEA74-A6A1-4534-9283-9FF4012837F7}"/>
    <cellStyle name="Title 2 6" xfId="2159" xr:uid="{8E7B4D08-8B99-4D24-AB17-77EC20E000B7}"/>
    <cellStyle name="Title 2 7" xfId="2160" xr:uid="{12063565-C371-44CC-B2ED-586CD6923AEC}"/>
    <cellStyle name="Title 2 8" xfId="3988" xr:uid="{FF8C1CE8-804A-47D0-8CF8-657A385C0082}"/>
    <cellStyle name="Title 2 9" xfId="3989" xr:uid="{ED7F1A6E-0F12-4616-9A07-8D034338842E}"/>
    <cellStyle name="Title 2_ContasExternas" xfId="3990" xr:uid="{ACE15A2D-248C-42F0-80B8-DDA1B6AEE2D0}"/>
    <cellStyle name="Title 3" xfId="2161" xr:uid="{E53CFF1C-94F1-49FC-A715-FC032CE18E39}"/>
    <cellStyle name="Title 3 10" xfId="3991" xr:uid="{BDDC99B4-42EB-42F2-98B0-9346DC697941}"/>
    <cellStyle name="Title 3 11" xfId="3992" xr:uid="{AB81FE94-DC2D-4CC2-8987-A26A956942EC}"/>
    <cellStyle name="Title 3 12" xfId="3993" xr:uid="{2310B65C-169F-4E9D-A12D-2A3D9333CE50}"/>
    <cellStyle name="Title 3 2" xfId="2162" xr:uid="{0A242523-06C7-4FFE-8A8C-8F9E740584B7}"/>
    <cellStyle name="Title 3 3" xfId="2163" xr:uid="{9357C564-AE85-4C76-AEEF-B9B176A73F77}"/>
    <cellStyle name="Title 3 4" xfId="2164" xr:uid="{5AE6208A-B96B-4D4D-9AE1-916781F6319C}"/>
    <cellStyle name="Title 3 5" xfId="2165" xr:uid="{E2A5BDD9-A5B7-416A-A0B8-9146B7876E79}"/>
    <cellStyle name="Title 3 6" xfId="2166" xr:uid="{C0CF3C1B-DF24-4AEA-8B96-CB84D749E79A}"/>
    <cellStyle name="Title 3 7" xfId="2167" xr:uid="{8D39676F-E705-473F-A1DE-8FAB72A52828}"/>
    <cellStyle name="Title 3 8" xfId="3994" xr:uid="{69468F79-07B8-4A88-8FEC-CFADE63F8345}"/>
    <cellStyle name="Title 3 9" xfId="3995" xr:uid="{6101202C-37DA-4FF0-8841-BF8B9327A9A4}"/>
    <cellStyle name="Title 3_ContasExternas" xfId="3996" xr:uid="{F0EBA44B-CB10-4D1B-ADC3-93A335376F03}"/>
    <cellStyle name="Title 4" xfId="2168" xr:uid="{BDE00807-0BAA-456C-9B20-9A050CA6F3CB}"/>
    <cellStyle name="Title 4 10" xfId="3997" xr:uid="{8D07D0BB-5464-4D30-87CE-88E5288B6B71}"/>
    <cellStyle name="Title 4 11" xfId="3998" xr:uid="{8B7FD1AF-ABF0-489F-A2A4-56609CB20704}"/>
    <cellStyle name="Title 4 12" xfId="3999" xr:uid="{F13C18D1-4420-4BA9-BD1E-2EA9E23E217E}"/>
    <cellStyle name="Title 4 2" xfId="2169" xr:uid="{CEBD6681-F299-4146-A4C7-5EB72E087E3A}"/>
    <cellStyle name="Title 4 3" xfId="2170" xr:uid="{59321E80-5C5A-4EAF-A4F3-E5E882CF8A7D}"/>
    <cellStyle name="Title 4 4" xfId="2171" xr:uid="{28EF247A-1B7B-477F-85AD-89A1A8ADB27F}"/>
    <cellStyle name="Title 4 5" xfId="2172" xr:uid="{FC9AA9F5-48B4-4949-ACA9-D84A63CC7E70}"/>
    <cellStyle name="Title 4 6" xfId="2173" xr:uid="{1E37972B-EA05-42DE-A32D-075FA58F0E4F}"/>
    <cellStyle name="Title 4 7" xfId="2174" xr:uid="{BC330CBB-FC67-4F6E-A372-92762F4C3E33}"/>
    <cellStyle name="Title 4 8" xfId="4000" xr:uid="{C1047CD5-DD3B-4440-9A43-2EE296D1C5FF}"/>
    <cellStyle name="Title 4 9" xfId="4001" xr:uid="{371A1922-7F80-4011-B8BF-515B85FF2C26}"/>
    <cellStyle name="Title 4_ContasExternas" xfId="4002" xr:uid="{4F362711-9415-4CF3-BD7F-4486342F4B14}"/>
    <cellStyle name="Title 5" xfId="4003" xr:uid="{ED1AE6D9-6437-476C-A4DB-702EDF07D3AF}"/>
    <cellStyle name="Title 6" xfId="4004" xr:uid="{2B4A7F43-281A-4203-966C-ECB147E05508}"/>
    <cellStyle name="Title 7" xfId="4005" xr:uid="{FDAA40D5-367D-4A5C-A35D-4B8EC8371A23}"/>
    <cellStyle name="Titulo" xfId="41" xr:uid="{99D5B7A7-3FF6-4F41-AE6E-C2A4DFE6E220}"/>
    <cellStyle name="Título 1 2" xfId="92" xr:uid="{5EF71CBC-EC9C-4AC0-8162-96B1986D3C2F}"/>
    <cellStyle name="Título 2 2" xfId="93" xr:uid="{2F7A8EB6-A998-4347-BE8E-965C3684C9C6}"/>
    <cellStyle name="Título 3 2" xfId="94" xr:uid="{EE8C801A-45BA-44F3-A384-A8DC8BF3C258}"/>
    <cellStyle name="Título 4 2" xfId="95" xr:uid="{57C13419-CEFD-43A4-AC43-D848ECCA1D70}"/>
    <cellStyle name="Título 5" xfId="91" xr:uid="{4687FDA4-E123-4DDE-B037-83C528B6E6EB}"/>
    <cellStyle name="Titulo_Annually" xfId="96" xr:uid="{22A1FC6C-5E9F-4417-AEAD-4C559F7F7589}"/>
    <cellStyle name="Titulo1" xfId="42" xr:uid="{8E894F29-8BA9-4EB2-B760-70C52D82E07B}"/>
    <cellStyle name="Titulo2" xfId="43" xr:uid="{AFB1A902-0DB5-4ED3-86E6-4422EB400049}"/>
    <cellStyle name="Total 2" xfId="2175" xr:uid="{60251B11-27B9-404C-BC85-33572484CB87}"/>
    <cellStyle name="Total 2 10" xfId="4006" xr:uid="{05B7EB76-A7EF-46F9-BC5D-9D167502D4CE}"/>
    <cellStyle name="Total 2 11" xfId="4007" xr:uid="{A69F8847-EDC6-4AA6-B3F4-A88D07185D2E}"/>
    <cellStyle name="Total 2 12" xfId="4008" xr:uid="{7982D360-4045-4685-ADA3-C61028DC878C}"/>
    <cellStyle name="Total 2 2" xfId="2176" xr:uid="{3B72527C-1584-48FE-A079-1BF54204B317}"/>
    <cellStyle name="Total 2 3" xfId="2177" xr:uid="{244C2F1D-62EA-4048-8B0D-308981203FF3}"/>
    <cellStyle name="Total 2 4" xfId="2178" xr:uid="{C9B85E5C-4006-4DA5-8D95-65E3BC02FF25}"/>
    <cellStyle name="Total 2 5" xfId="2179" xr:uid="{6167A0F8-7DE8-4A3A-974F-2923C2C27616}"/>
    <cellStyle name="Total 2 6" xfId="2180" xr:uid="{4DA2BF8D-102B-467B-BC95-8D3542CCF331}"/>
    <cellStyle name="Total 2 7" xfId="2181" xr:uid="{B2C83296-E4DA-44B4-848E-2348B0782F79}"/>
    <cellStyle name="Total 2 8" xfId="4009" xr:uid="{F214E282-CCF3-437B-A56B-E9538707EF7F}"/>
    <cellStyle name="Total 2 9" xfId="4010" xr:uid="{6CE5B3F1-4563-45F9-96FA-75048E51402E}"/>
    <cellStyle name="Total 2_ContasExternas" xfId="4011" xr:uid="{02223731-AE3D-419D-9A20-549B30495541}"/>
    <cellStyle name="Total 3" xfId="2182" xr:uid="{7E309C9B-AF12-4E89-9FF7-A21163B81EBA}"/>
    <cellStyle name="Total 3 10" xfId="4012" xr:uid="{1863298B-FA7A-49F6-8B38-2D2AE1843B67}"/>
    <cellStyle name="Total 3 11" xfId="4013" xr:uid="{6647A53A-CB4E-45CD-9F7E-3827DD4D33E0}"/>
    <cellStyle name="Total 3 12" xfId="4014" xr:uid="{F22B1252-9C42-4F12-95EA-9E4635AE82CF}"/>
    <cellStyle name="Total 3 2" xfId="2183" xr:uid="{B9A2256E-A232-4900-B7C4-3435C7305AD0}"/>
    <cellStyle name="Total 3 3" xfId="2184" xr:uid="{0BCF61A0-2422-46BF-B9A2-85F29DF4016A}"/>
    <cellStyle name="Total 3 4" xfId="2185" xr:uid="{21181986-600D-43CE-BC8D-24B1BF9B7243}"/>
    <cellStyle name="Total 3 5" xfId="2186" xr:uid="{B353B5D0-CA0B-4DA7-B59E-669760E255B2}"/>
    <cellStyle name="Total 3 6" xfId="2187" xr:uid="{CF3DC514-49D6-44E3-BBF8-040094FA6710}"/>
    <cellStyle name="Total 3 7" xfId="2188" xr:uid="{A9308C7F-9975-4EBF-9517-DEFF9FEF22C7}"/>
    <cellStyle name="Total 3 8" xfId="4015" xr:uid="{41680708-F48A-4D98-8674-6416CE256ABB}"/>
    <cellStyle name="Total 3 9" xfId="4016" xr:uid="{57A2C923-32FC-4C71-A7BB-F29159B79F52}"/>
    <cellStyle name="Total 3_ContasExternas" xfId="4017" xr:uid="{A77158A8-BB9F-4E03-AEF0-6F9188C19D46}"/>
    <cellStyle name="Total 4" xfId="2189" xr:uid="{0B0056C2-ADD0-4BFB-8CF7-7EEC709E962D}"/>
    <cellStyle name="Total 4 10" xfId="4018" xr:uid="{4441FCCF-A05D-4622-96D0-9AA2607ED06E}"/>
    <cellStyle name="Total 4 11" xfId="4019" xr:uid="{68733E04-B009-40AE-AEFD-8B3845F6F3C6}"/>
    <cellStyle name="Total 4 12" xfId="4020" xr:uid="{BDA99B75-5275-424F-B5C5-05FCEB476443}"/>
    <cellStyle name="Total 4 2" xfId="2190" xr:uid="{E49715C4-D222-4DEE-BB6C-72FDC90C7D41}"/>
    <cellStyle name="Total 4 3" xfId="2191" xr:uid="{106AD8D6-C7EE-4A7E-867E-4C5A6A215695}"/>
    <cellStyle name="Total 4 4" xfId="2192" xr:uid="{22266543-A07E-4D14-832F-A032D6DA07F3}"/>
    <cellStyle name="Total 4 5" xfId="2193" xr:uid="{6BB9C410-03CA-4BAB-A936-F2DB43F3C77C}"/>
    <cellStyle name="Total 4 6" xfId="2194" xr:uid="{D9DF8C94-B1C3-4F94-8BDC-55E34639A8A5}"/>
    <cellStyle name="Total 4 7" xfId="2195" xr:uid="{F87C8F1B-02D9-41F2-A7DE-808E1246E37D}"/>
    <cellStyle name="Total 4 8" xfId="4021" xr:uid="{DCFA90D0-8D02-4604-B38B-FD586C6AAE84}"/>
    <cellStyle name="Total 4 9" xfId="4022" xr:uid="{518D1068-9F6A-48AE-87AF-0FF14C4FDA1C}"/>
    <cellStyle name="Total 4_ContasExternas" xfId="4023" xr:uid="{DB6F5A44-2899-4B03-A595-4BC80A3CD1CD}"/>
    <cellStyle name="Total 5" xfId="2196" xr:uid="{3D476568-450F-4AB6-9199-291263AC0ED0}"/>
    <cellStyle name="Total 5 10" xfId="4024" xr:uid="{E4D2A8AA-85BC-42AA-81F5-AA74E4ABAAA2}"/>
    <cellStyle name="Total 5 11" xfId="4025" xr:uid="{4243CE50-6050-45B9-A9E3-236C8A697C2B}"/>
    <cellStyle name="Total 5 12" xfId="4026" xr:uid="{B79BEEE1-1627-43BF-B814-DF7A187CA510}"/>
    <cellStyle name="Total 5 2" xfId="2197" xr:uid="{7F80030E-242F-4DE6-A3B3-919D146F4BE3}"/>
    <cellStyle name="Total 5 3" xfId="2198" xr:uid="{4B136531-9EBE-4EF4-B081-6C32039DDF27}"/>
    <cellStyle name="Total 5 4" xfId="2199" xr:uid="{1DE66D4F-1A5E-4B6A-BFB4-E2AB70921A96}"/>
    <cellStyle name="Total 5 5" xfId="2200" xr:uid="{BB2CAAE5-4525-4BA9-9692-1006FAD054AD}"/>
    <cellStyle name="Total 5 6" xfId="2201" xr:uid="{9347955F-76D8-4383-8D52-496BE7965A48}"/>
    <cellStyle name="Total 5 7" xfId="2202" xr:uid="{E79695ED-0C0A-4FFA-865C-22AC2623CCC4}"/>
    <cellStyle name="Total 5 8" xfId="4027" xr:uid="{E826C240-A56C-4ED2-90DE-3E455B01FCFA}"/>
    <cellStyle name="Total 5 9" xfId="4028" xr:uid="{873971CE-BA4B-4409-8715-EF688D7AFCED}"/>
    <cellStyle name="Total 5_ContasExternas" xfId="4029" xr:uid="{F53E8E9D-9BAB-4C61-8141-61E76F26741E}"/>
    <cellStyle name="Total 6" xfId="2203" xr:uid="{CB0D97AB-B34C-4F58-A919-C7A5114D7D6D}"/>
    <cellStyle name="Total 6 10" xfId="4030" xr:uid="{A85A8234-1F95-442F-AE5E-59342D9B8B31}"/>
    <cellStyle name="Total 6 11" xfId="4031" xr:uid="{0CF1D955-D12F-4CE0-891C-798900E7D3EF}"/>
    <cellStyle name="Total 6 12" xfId="4032" xr:uid="{07B0F375-F81E-4CDC-B53D-C535561768B2}"/>
    <cellStyle name="Total 6 2" xfId="2204" xr:uid="{4B9BA837-78A0-4BBB-B623-F967FE2CB849}"/>
    <cellStyle name="Total 6 3" xfId="2205" xr:uid="{14D4C796-922E-4D1F-A96A-588F51BC9147}"/>
    <cellStyle name="Total 6 4" xfId="2206" xr:uid="{1864D8E7-7463-4C32-B8CB-C2B2506FC002}"/>
    <cellStyle name="Total 6 5" xfId="2207" xr:uid="{F6FDE646-DC55-442B-A9D7-18B89A831879}"/>
    <cellStyle name="Total 6 6" xfId="2208" xr:uid="{9EBE9B56-C48D-4228-B652-D3DC34B7D9BC}"/>
    <cellStyle name="Total 6 7" xfId="2209" xr:uid="{BD11FF1F-E6A9-4DD6-94CD-D71D96B816E7}"/>
    <cellStyle name="Total 6 8" xfId="4033" xr:uid="{5A1A6338-37E2-43AC-9323-7367673AAD28}"/>
    <cellStyle name="Total 6 9" xfId="4034" xr:uid="{16B242E0-A520-4FDC-B37C-96C009964A4F}"/>
    <cellStyle name="Total 6_ContasExternas" xfId="4035" xr:uid="{752C58C7-0410-400C-86D9-AE97AAD6000E}"/>
    <cellStyle name="Total 7" xfId="2210" xr:uid="{909C0496-9674-4CEE-9F9E-DC5FEA770BD0}"/>
    <cellStyle name="Total 7 10" xfId="4036" xr:uid="{DFC3DEB5-F5B9-4814-ACCC-659D776B4704}"/>
    <cellStyle name="Total 7 11" xfId="4037" xr:uid="{EBD880B1-B785-4362-8CB3-819848660942}"/>
    <cellStyle name="Total 7 12" xfId="4038" xr:uid="{60754E40-FF00-4FAC-9BCD-A8994BF616D5}"/>
    <cellStyle name="Total 7 2" xfId="2211" xr:uid="{AD8BD82D-04B2-4644-824C-2708DF691BE0}"/>
    <cellStyle name="Total 7 3" xfId="2212" xr:uid="{A560DB12-4A0D-4E61-8137-C128767A3B2F}"/>
    <cellStyle name="Total 7 4" xfId="2213" xr:uid="{0E502134-B07C-4E62-8500-8EB2B73A7A72}"/>
    <cellStyle name="Total 7 5" xfId="2214" xr:uid="{2493B7EB-DCD3-4EF9-9357-E6B1312A0D20}"/>
    <cellStyle name="Total 7 6" xfId="2215" xr:uid="{22C8DB3F-C6E4-4DEB-BCB1-C900E8B8BFC7}"/>
    <cellStyle name="Total 7 7" xfId="2216" xr:uid="{1D9AD64F-0B24-47F8-9888-3ECA5E6C2E7A}"/>
    <cellStyle name="Total 7 8" xfId="4039" xr:uid="{20ED93DF-10F0-4E50-BEBD-97B6148D92D4}"/>
    <cellStyle name="Total 7 9" xfId="4040" xr:uid="{CC63C169-2448-471B-AF54-9292DAC330BC}"/>
    <cellStyle name="Total 7_ContasExternas" xfId="4041" xr:uid="{3A645FFF-182E-44E9-B34D-A6C54D68B501}"/>
    <cellStyle name="Total 8" xfId="2217" xr:uid="{B33FAC89-25E5-4F00-AF2D-FD118D5CB6F0}"/>
    <cellStyle name="Total 8 10" xfId="4042" xr:uid="{A32E470F-DB19-461B-A8CD-1D14E98A1EF8}"/>
    <cellStyle name="Total 8 11" xfId="4043" xr:uid="{1A940392-F32A-4515-9EAF-F11DA382587E}"/>
    <cellStyle name="Total 8 12" xfId="4044" xr:uid="{E4A001E4-4C7C-430D-80EC-05D6DF7C6478}"/>
    <cellStyle name="Total 8 2" xfId="2218" xr:uid="{F2F28C23-EF38-4587-B6EE-90AA9F16DF14}"/>
    <cellStyle name="Total 8 3" xfId="2219" xr:uid="{9EEB5747-4105-4267-B87E-6B3956C4480F}"/>
    <cellStyle name="Total 8 4" xfId="2220" xr:uid="{5EF827AA-B9C3-4AD0-8294-31FC31D5B750}"/>
    <cellStyle name="Total 8 5" xfId="2221" xr:uid="{F05D0DA2-6AF6-434E-85E6-EB6ED8FDBA75}"/>
    <cellStyle name="Total 8 6" xfId="2222" xr:uid="{386A9A27-8612-40E7-AD6F-2DF449A254EB}"/>
    <cellStyle name="Total 8 7" xfId="2223" xr:uid="{AE87A951-C74F-4A6D-AD02-57EEBA3E9A32}"/>
    <cellStyle name="Total 8 8" xfId="4045" xr:uid="{C7189B91-9B1C-48E2-964D-7EC46AEF3655}"/>
    <cellStyle name="Total 8 9" xfId="4046" xr:uid="{9AEEBEA3-1583-453E-84D7-A73E4696EF2A}"/>
    <cellStyle name="Total 8_ContasExternas" xfId="4047" xr:uid="{EECAC94B-3998-4225-8EA5-742B19C640E1}"/>
    <cellStyle name="Total 9" xfId="4048" xr:uid="{E1CE2B5A-89F1-4D8F-8AF8-FBC3AFC259EB}"/>
    <cellStyle name="V¡rgula" xfId="4049" xr:uid="{87DB0123-F633-4010-9417-E262B7774E8D}"/>
    <cellStyle name="V¡rgula0" xfId="4050" xr:uid="{1FC38E15-81B6-43BE-9DCE-F4CF43B4D29B}"/>
    <cellStyle name="Vírgul - Estilo1" xfId="4051" xr:uid="{35A3B023-8E02-4691-8FCC-CC350618B816}"/>
    <cellStyle name="Vírgula" xfId="2" builtinId="3"/>
    <cellStyle name="Vírgula 2" xfId="6" xr:uid="{C3481879-4068-421E-915A-860371B244D1}"/>
    <cellStyle name="Vírgula 3" xfId="4052" xr:uid="{182B463C-858B-4179-9F70-C94D4C3BBD41}"/>
    <cellStyle name="Vírgula0" xfId="4053" xr:uid="{B7B48493-8E26-41A0-B06A-616AE11AF044}"/>
    <cellStyle name="Warning Text 2" xfId="2224" xr:uid="{25A740CD-F9F0-46DF-834F-536096B464AA}"/>
    <cellStyle name="Warning Text 2 10" xfId="4054" xr:uid="{82D66573-F42D-43B6-B7DF-42379DE4E299}"/>
    <cellStyle name="Warning Text 2 11" xfId="4055" xr:uid="{4B77EE92-BEF5-4C44-9206-A9C644F341F8}"/>
    <cellStyle name="Warning Text 2 12" xfId="4056" xr:uid="{6A1D588D-0B5C-4B8D-8452-46DA2554FC43}"/>
    <cellStyle name="Warning Text 2 2" xfId="2225" xr:uid="{DFB942C1-DCFA-4E02-8509-04121150C776}"/>
    <cellStyle name="Warning Text 2 3" xfId="2226" xr:uid="{D94B5A47-C45A-4429-BA6B-57E5604E9748}"/>
    <cellStyle name="Warning Text 2 4" xfId="2227" xr:uid="{A107E611-3E2B-4B90-8EAB-7A27CD412DBE}"/>
    <cellStyle name="Warning Text 2 5" xfId="2228" xr:uid="{D3AE782B-2EF7-402C-A01E-7750FA0076BF}"/>
    <cellStyle name="Warning Text 2 6" xfId="2229" xr:uid="{82D26EB9-2BAB-46B8-9749-DB439A3FEC12}"/>
    <cellStyle name="Warning Text 2 7" xfId="2230" xr:uid="{0C7477C0-FAB5-4FB8-A437-982C960DC160}"/>
    <cellStyle name="Warning Text 2 8" xfId="4057" xr:uid="{5CE09523-C1F6-4A09-A9B8-8792874DD692}"/>
    <cellStyle name="Warning Text 2 9" xfId="4058" xr:uid="{DDC354E5-38AE-41D9-8713-63160113F1D1}"/>
    <cellStyle name="Warning Text 2_ContasExternas" xfId="4059" xr:uid="{61674D8F-33E7-434B-B9BD-7EEA55EF65FA}"/>
    <cellStyle name="Warning Text 3" xfId="2231" xr:uid="{E2348F6A-AD1C-46CC-B5F1-837FCD0B6225}"/>
    <cellStyle name="Warning Text 3 10" xfId="4061" xr:uid="{A4AD2118-8800-48C9-B752-7926E3C002D5}"/>
    <cellStyle name="Warning Text 3 11" xfId="4062" xr:uid="{26BEEB51-012D-4CA0-8CCE-8A2377C32F2E}"/>
    <cellStyle name="Warning Text 3 12" xfId="4063" xr:uid="{426F378C-D562-4910-B30C-7978E83EC384}"/>
    <cellStyle name="Warning Text 3 2" xfId="2232" xr:uid="{460A057A-AB08-4F48-AD1F-45A870BD27BC}"/>
    <cellStyle name="Warning Text 3 3" xfId="2233" xr:uid="{238DD484-0E47-441A-980D-B630A5C5CDA8}"/>
    <cellStyle name="Warning Text 3 4" xfId="2234" xr:uid="{ABD90C25-17E7-41FF-A132-2CE2FEBFE092}"/>
    <cellStyle name="Warning Text 3 5" xfId="2235" xr:uid="{8CE16077-8383-4614-A8B1-BC6706D60102}"/>
    <cellStyle name="Warning Text 3 6" xfId="2236" xr:uid="{964F50AF-1D6F-483C-8A9B-8785DC8BFE70}"/>
    <cellStyle name="Warning Text 3 7" xfId="2237" xr:uid="{D17AED7B-EEA2-4190-B67B-B4D7ECB69D06}"/>
    <cellStyle name="Warning Text 3 8" xfId="4064" xr:uid="{408DAD45-D5D9-4A03-A71A-168571DCEF5F}"/>
    <cellStyle name="Warning Text 3 9" xfId="4065" xr:uid="{CF7FE443-70E5-47A2-B10A-372F5BB01FF4}"/>
    <cellStyle name="Warning Text 3_Trimestral" xfId="4060" xr:uid="{56D3654B-52BA-43E0-8D09-1C7C524BB0C9}"/>
    <cellStyle name="Warning Text 4" xfId="2238" xr:uid="{ADC5CC60-7A6E-49C0-A4F7-31390DA5C08B}"/>
    <cellStyle name="Warning Text 4 10" xfId="4067" xr:uid="{A25A3BDC-3C8C-4AE1-9666-F0395090C72D}"/>
    <cellStyle name="Warning Text 4 11" xfId="4068" xr:uid="{AA6EAFDC-9519-449A-8959-52762BCA7990}"/>
    <cellStyle name="Warning Text 4 12" xfId="4069" xr:uid="{43761CE0-7ED7-40E3-985C-E24343C4A31B}"/>
    <cellStyle name="Warning Text 4 2" xfId="2239" xr:uid="{EC6D6D09-F825-4EF2-8234-08C51E76B481}"/>
    <cellStyle name="Warning Text 4 3" xfId="2240" xr:uid="{D173C142-7C9F-4F82-A382-82621B90EE60}"/>
    <cellStyle name="Warning Text 4 4" xfId="2241" xr:uid="{386E2639-8334-4CFA-8304-6734DE8ED483}"/>
    <cellStyle name="Warning Text 4 5" xfId="2242" xr:uid="{174E022E-1674-444B-B89F-91EF0F85546A}"/>
    <cellStyle name="Warning Text 4 6" xfId="2243" xr:uid="{833FAA7B-85C8-4F31-A40F-FA8059E4A6FA}"/>
    <cellStyle name="Warning Text 4 7" xfId="2244" xr:uid="{8548D02B-42AA-4AE6-8A3A-BB5D753B2090}"/>
    <cellStyle name="Warning Text 4 8" xfId="4070" xr:uid="{BB4D4113-E51C-4494-8E6F-58D885256343}"/>
    <cellStyle name="Warning Text 4 9" xfId="4071" xr:uid="{D0CBECE0-A59B-4664-8569-15263BEAFB59}"/>
    <cellStyle name="Warning Text 4_Trimestral" xfId="4066" xr:uid="{1A9DD7FC-D214-45CF-87F8-4656BF0FF280}"/>
    <cellStyle name="Warning Text 5" xfId="2245" xr:uid="{5758DF41-82DD-46EE-A809-D6D63BF32C63}"/>
    <cellStyle name="Warning Text 5 10" xfId="4073" xr:uid="{A043D8F6-9ED9-4ED5-B66A-77665EB3B224}"/>
    <cellStyle name="Warning Text 5 11" xfId="4074" xr:uid="{144ACA80-85B4-4C14-8D61-A7A8F3CA057F}"/>
    <cellStyle name="Warning Text 5 12" xfId="4075" xr:uid="{7F164F17-9582-41AB-BC06-9BDB5FDA9A7A}"/>
    <cellStyle name="Warning Text 5 2" xfId="2246" xr:uid="{5A1E0937-CEF6-447A-B0F1-BDEA4DFEBF39}"/>
    <cellStyle name="Warning Text 5 3" xfId="2247" xr:uid="{09D294F8-32AD-4A00-8DD7-72BFAEFE42C1}"/>
    <cellStyle name="Warning Text 5 4" xfId="2248" xr:uid="{55BCE433-C2CF-4EBD-A1AC-14943C4F4B7F}"/>
    <cellStyle name="Warning Text 5 5" xfId="2249" xr:uid="{B16173A3-8755-441A-9B66-DCE2886DF528}"/>
    <cellStyle name="Warning Text 5 6" xfId="2250" xr:uid="{CAFD7A0C-38DA-4DDD-8A09-2792B49CE77B}"/>
    <cellStyle name="Warning Text 5 7" xfId="2251" xr:uid="{6C21553B-A7B4-4104-A907-82E9EBFAD9DE}"/>
    <cellStyle name="Warning Text 5 8" xfId="4076" xr:uid="{4356B26E-947E-46FA-974F-9A2E1C92E48B}"/>
    <cellStyle name="Warning Text 5 9" xfId="4077" xr:uid="{6F22575B-E079-4FCF-A112-FC5FDBC2C039}"/>
    <cellStyle name="Warning Text 5_Trimestral" xfId="4072" xr:uid="{65CB8B47-E5F6-47DF-9FAC-2BE41C4B5995}"/>
    <cellStyle name="Warning Text 6" xfId="4078" xr:uid="{37A84470-2960-42FA-8D8F-C7C78696E29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activeX/_rels/activeX1.xml.rels><?xml version="1.0" encoding="UTF-8" standalone="yes"?>
<Relationships xmlns="http://schemas.openxmlformats.org/package/2006/relationships"><Relationship Id="rId1" Type="http://schemas.microsoft.com/office/2006/relationships/activeXControlBinary" Target="activeX1.bin"/></Relationships>
</file>

<file path=xl/activeX/activeX1.xml><?xml version="1.0" encoding="utf-8"?>
<ax:ocx xmlns:ax="http://schemas.microsoft.com/office/2006/activeX" xmlns:r="http://schemas.openxmlformats.org/officeDocument/2006/relationships" ax:classid="{5512D122-5CC6-11CF-8D67-00AA00BDCE1D}" ax:persistence="persistStream" r:id="rId1"/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196850</xdr:colOff>
      <xdr:row>24</xdr:row>
      <xdr:rowOff>104775</xdr:rowOff>
    </xdr:from>
    <xdr:to>
      <xdr:col>11</xdr:col>
      <xdr:colOff>231459</xdr:colOff>
      <xdr:row>44</xdr:row>
      <xdr:rowOff>171450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6850" y="4086225"/>
          <a:ext cx="6749734" cy="36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149225</xdr:colOff>
      <xdr:row>2</xdr:row>
      <xdr:rowOff>19050</xdr:rowOff>
    </xdr:from>
    <xdr:to>
      <xdr:col>11</xdr:col>
      <xdr:colOff>140045</xdr:colOff>
      <xdr:row>23</xdr:row>
      <xdr:rowOff>198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225" y="19050"/>
          <a:ext cx="6709120" cy="3778448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254000</xdr:colOff>
      <xdr:row>45</xdr:row>
      <xdr:rowOff>160278</xdr:rowOff>
    </xdr:from>
    <xdr:to>
      <xdr:col>11</xdr:col>
      <xdr:colOff>254000</xdr:colOff>
      <xdr:row>67</xdr:row>
      <xdr:rowOff>9730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4000" y="7942203"/>
          <a:ext cx="6718300" cy="3827727"/>
        </a:xfrm>
        <a:prstGeom prst="rect">
          <a:avLst/>
        </a:prstGeom>
      </xdr:spPr>
    </xdr:pic>
    <xdr:clientData/>
  </xdr:twoCellAnchor>
  <xdr:twoCellAnchor editAs="oneCell">
    <xdr:from>
      <xdr:col>0</xdr:col>
      <xdr:colOff>63501</xdr:colOff>
      <xdr:row>68</xdr:row>
      <xdr:rowOff>57150</xdr:rowOff>
    </xdr:from>
    <xdr:to>
      <xdr:col>11</xdr:col>
      <xdr:colOff>286560</xdr:colOff>
      <xdr:row>88</xdr:row>
      <xdr:rowOff>172236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501" y="12363450"/>
          <a:ext cx="6938184" cy="3734586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135</xdr:row>
      <xdr:rowOff>178956</xdr:rowOff>
    </xdr:from>
    <xdr:to>
      <xdr:col>11</xdr:col>
      <xdr:colOff>292100</xdr:colOff>
      <xdr:row>157</xdr:row>
      <xdr:rowOff>48440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1450" y="16285731"/>
          <a:ext cx="6838950" cy="3847759"/>
        </a:xfrm>
        <a:prstGeom prst="rect">
          <a:avLst/>
        </a:prstGeom>
      </xdr:spPr>
    </xdr:pic>
    <xdr:clientData/>
  </xdr:twoCellAnchor>
  <xdr:twoCellAnchor>
    <xdr:from>
      <xdr:col>12</xdr:col>
      <xdr:colOff>66675</xdr:colOff>
      <xdr:row>142</xdr:row>
      <xdr:rowOff>133350</xdr:rowOff>
    </xdr:from>
    <xdr:to>
      <xdr:col>14</xdr:col>
      <xdr:colOff>400050</xdr:colOff>
      <xdr:row>151</xdr:row>
      <xdr:rowOff>9525</xdr:rowOff>
    </xdr:to>
    <xdr:sp macro="" textlink="">
      <xdr:nvSpPr>
        <xdr:cNvPr id="7" name="Seta: para a Esquerda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7391400" y="17506950"/>
          <a:ext cx="2038350" cy="150495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0</xdr:col>
      <xdr:colOff>228601</xdr:colOff>
      <xdr:row>90</xdr:row>
      <xdr:rowOff>66674</xdr:rowOff>
    </xdr:from>
    <xdr:to>
      <xdr:col>11</xdr:col>
      <xdr:colOff>334393</xdr:colOff>
      <xdr:row>111</xdr:row>
      <xdr:rowOff>115104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8601" y="20516849"/>
          <a:ext cx="6824092" cy="3848905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142876</xdr:colOff>
      <xdr:row>114</xdr:row>
      <xdr:rowOff>29555</xdr:rowOff>
    </xdr:from>
    <xdr:to>
      <xdr:col>11</xdr:col>
      <xdr:colOff>171450</xdr:colOff>
      <xdr:row>135</xdr:row>
      <xdr:rowOff>765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2876" y="24823130"/>
          <a:ext cx="6743699" cy="377168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228601</xdr:colOff>
      <xdr:row>182</xdr:row>
      <xdr:rowOff>47625</xdr:rowOff>
    </xdr:from>
    <xdr:to>
      <xdr:col>11</xdr:col>
      <xdr:colOff>218972</xdr:colOff>
      <xdr:row>203</xdr:row>
      <xdr:rowOff>149445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8601" y="28822650"/>
          <a:ext cx="6711846" cy="3902295"/>
        </a:xfrm>
        <a:prstGeom prst="rect">
          <a:avLst/>
        </a:prstGeom>
      </xdr:spPr>
    </xdr:pic>
    <xdr:clientData/>
  </xdr:twoCellAnchor>
  <xdr:twoCellAnchor editAs="oneCell">
    <xdr:from>
      <xdr:col>0</xdr:col>
      <xdr:colOff>331702</xdr:colOff>
      <xdr:row>205</xdr:row>
      <xdr:rowOff>106715</xdr:rowOff>
    </xdr:from>
    <xdr:to>
      <xdr:col>11</xdr:col>
      <xdr:colOff>263525</xdr:colOff>
      <xdr:row>225</xdr:row>
      <xdr:rowOff>57397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31702" y="33044165"/>
          <a:ext cx="6646948" cy="3570182"/>
        </a:xfrm>
        <a:prstGeom prst="rect">
          <a:avLst/>
        </a:prstGeom>
      </xdr:spPr>
    </xdr:pic>
    <xdr:clientData/>
  </xdr:twoCellAnchor>
  <xdr:twoCellAnchor editAs="oneCell">
    <xdr:from>
      <xdr:col>0</xdr:col>
      <xdr:colOff>133349</xdr:colOff>
      <xdr:row>160</xdr:row>
      <xdr:rowOff>95181</xdr:rowOff>
    </xdr:from>
    <xdr:to>
      <xdr:col>11</xdr:col>
      <xdr:colOff>171449</xdr:colOff>
      <xdr:row>181</xdr:row>
      <xdr:rowOff>25592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349" y="29051181"/>
          <a:ext cx="6753225" cy="37308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428625</xdr:colOff>
      <xdr:row>4</xdr:row>
      <xdr:rowOff>19050</xdr:rowOff>
    </xdr:from>
    <xdr:to>
      <xdr:col>14</xdr:col>
      <xdr:colOff>591764</xdr:colOff>
      <xdr:row>27</xdr:row>
      <xdr:rowOff>19662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625" y="781050"/>
          <a:ext cx="8697539" cy="438211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</xdr:colOff>
      <xdr:row>2</xdr:row>
      <xdr:rowOff>266700</xdr:rowOff>
    </xdr:from>
    <xdr:to>
      <xdr:col>12</xdr:col>
      <xdr:colOff>606425</xdr:colOff>
      <xdr:row>2</xdr:row>
      <xdr:rowOff>1084126</xdr:rowOff>
    </xdr:to>
    <xdr:grpSp>
      <xdr:nvGrpSpPr>
        <xdr:cNvPr id="2" name="Agrupar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pSpPr/>
      </xdr:nvGrpSpPr>
      <xdr:grpSpPr>
        <a:xfrm>
          <a:off x="38100" y="598004"/>
          <a:ext cx="10747651" cy="817426"/>
          <a:chOff x="590550" y="266700"/>
          <a:chExt cx="10141640" cy="817426"/>
        </a:xfrm>
      </xdr:grpSpPr>
      <xdr:sp macro="" textlink="">
        <xdr:nvSpPr>
          <xdr:cNvPr id="3" name="CaixaDeTexto 2">
            <a:extLst>
              <a:ext uri="{FF2B5EF4-FFF2-40B4-BE49-F238E27FC236}">
                <a16:creationId xmlns:a16="http://schemas.microsoft.com/office/drawing/2014/main" id="{00000000-0008-0000-0200-000003000000}"/>
              </a:ext>
            </a:extLst>
          </xdr:cNvPr>
          <xdr:cNvSpPr txBox="1"/>
        </xdr:nvSpPr>
        <xdr:spPr>
          <a:xfrm>
            <a:off x="7442093" y="295275"/>
            <a:ext cx="3284445" cy="58102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lang="pt-BR" sz="1800" b="1">
                <a:solidFill>
                  <a:srgbClr val="D1092F"/>
                </a:solidFill>
                <a:latin typeface="Bradesco Sans Condensed" panose="00000506000000000000" pitchFamily="2" charset="0"/>
              </a:rPr>
              <a:t>Cenário</a:t>
            </a:r>
            <a:r>
              <a:rPr lang="pt-BR" sz="1800" b="1" baseline="0">
                <a:solidFill>
                  <a:srgbClr val="D1092F"/>
                </a:solidFill>
                <a:latin typeface="Bradesco Sans Condensed" panose="00000506000000000000" pitchFamily="2" charset="0"/>
              </a:rPr>
              <a:t> - Longo Prazo</a:t>
            </a:r>
            <a:endParaRPr lang="pt-BR" sz="1800" b="1">
              <a:solidFill>
                <a:srgbClr val="D1092F"/>
              </a:solidFill>
              <a:latin typeface="Bradesco Sans Condensed" panose="00000506000000000000" pitchFamily="2" charset="0"/>
            </a:endParaRPr>
          </a:p>
          <a:p>
            <a:pPr algn="r"/>
            <a:r>
              <a:rPr lang="pt-BR" sz="1100">
                <a:solidFill>
                  <a:schemeClr val="tx1">
                    <a:lumMod val="85000"/>
                    <a:lumOff val="15000"/>
                  </a:schemeClr>
                </a:solidFill>
                <a:latin typeface="Bradesco Sans Condensed" panose="00000506000000000000" pitchFamily="2" charset="0"/>
              </a:rPr>
              <a:t>Tabela de projeções</a:t>
            </a:r>
            <a:r>
              <a:rPr lang="pt-BR" sz="1100" baseline="0">
                <a:solidFill>
                  <a:schemeClr val="tx1">
                    <a:lumMod val="85000"/>
                    <a:lumOff val="15000"/>
                  </a:schemeClr>
                </a:solidFill>
                <a:latin typeface="Bradesco Sans Condensed" panose="00000506000000000000" pitchFamily="2" charset="0"/>
              </a:rPr>
              <a:t> macroeconômicas </a:t>
            </a:r>
            <a:endParaRPr lang="pt-BR" sz="1100">
              <a:solidFill>
                <a:schemeClr val="tx1">
                  <a:lumMod val="85000"/>
                  <a:lumOff val="15000"/>
                </a:schemeClr>
              </a:solidFill>
              <a:latin typeface="Bradesco Sans Condensed" panose="00000506000000000000" pitchFamily="2" charset="0"/>
            </a:endParaRPr>
          </a:p>
        </xdr:txBody>
      </xdr:sp>
      <xdr:pic>
        <xdr:nvPicPr>
          <xdr:cNvPr id="4" name="Picture 3">
            <a:extLst>
              <a:ext uri="{FF2B5EF4-FFF2-40B4-BE49-F238E27FC236}">
                <a16:creationId xmlns:a16="http://schemas.microsoft.com/office/drawing/2014/main" id="{00000000-0008-0000-0200-000004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" r="74150" b="-57502"/>
          <a:stretch/>
        </xdr:blipFill>
        <xdr:spPr>
          <a:xfrm>
            <a:off x="8266625" y="983980"/>
            <a:ext cx="2465565" cy="100146"/>
          </a:xfrm>
          <a:prstGeom prst="rect">
            <a:avLst/>
          </a:prstGeom>
        </xdr:spPr>
      </xdr:pic>
      <xdr:pic>
        <xdr:nvPicPr>
          <xdr:cNvPr id="5" name="Imagem 4">
            <a:extLst>
              <a:ext uri="{FF2B5EF4-FFF2-40B4-BE49-F238E27FC236}">
                <a16:creationId xmlns:a16="http://schemas.microsoft.com/office/drawing/2014/main" id="{00000000-0008-0000-0200-00000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90550" y="266700"/>
            <a:ext cx="1800198" cy="583930"/>
          </a:xfrm>
          <a:prstGeom prst="rect">
            <a:avLst/>
          </a:prstGeom>
        </xdr:spPr>
      </xdr:pic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2</xdr:row>
      <xdr:rowOff>76200</xdr:rowOff>
    </xdr:from>
    <xdr:to>
      <xdr:col>2</xdr:col>
      <xdr:colOff>1352550</xdr:colOff>
      <xdr:row>2</xdr:row>
      <xdr:rowOff>762000</xdr:rowOff>
    </xdr:to>
    <xdr:pic>
      <xdr:nvPicPr>
        <xdr:cNvPr id="2" name="Picture 1" descr="BBA__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95300" y="76200"/>
          <a:ext cx="13430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53</xdr:row>
          <xdr:rowOff>0</xdr:rowOff>
        </xdr:from>
        <xdr:to>
          <xdr:col>2</xdr:col>
          <xdr:colOff>838200</xdr:colOff>
          <xdr:row>54</xdr:row>
          <xdr:rowOff>38100</xdr:rowOff>
        </xdr:to>
        <xdr:sp macro="" textlink="">
          <xdr:nvSpPr>
            <xdr:cNvPr id="2049" name="Control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4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102158</xdr:colOff>
      <xdr:row>23</xdr:row>
      <xdr:rowOff>173936</xdr:rowOff>
    </xdr:from>
    <xdr:to>
      <xdr:col>9</xdr:col>
      <xdr:colOff>150224</xdr:colOff>
      <xdr:row>43</xdr:row>
      <xdr:rowOff>110104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2158" y="4389784"/>
          <a:ext cx="6127501" cy="37461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investidorpetrobras.com.br/en/presentations-reports-and-events/presentations/" TargetMode="External"/><Relationship Id="rId1" Type="http://schemas.openxmlformats.org/officeDocument/2006/relationships/hyperlink" Target="https://www.investidorpetrobras.com.br/en/results-and-announcements/results-center/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www.bcb.gov.br/controleinflacao/historicotaxasjuros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ww.economiaemdia.com.br/SiteEconomiaEmDia/Projecoes/Longo-Prazo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www.itau.com.br/itaubba-pt/analises-economicas/projecoes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Relationship Id="rId5" Type="http://schemas.openxmlformats.org/officeDocument/2006/relationships/image" Target="../media/image15.emf"/><Relationship Id="rId4" Type="http://schemas.openxmlformats.org/officeDocument/2006/relationships/control" Target="../activeX/activeX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0DBDE7-7527-4E31-9523-3F07266C01CF}">
  <sheetPr codeName="Planilha2"/>
  <dimension ref="A1:P231"/>
  <sheetViews>
    <sheetView topLeftCell="A184" workbookViewId="0">
      <selection activeCell="M189" sqref="M189"/>
    </sheetView>
  </sheetViews>
  <sheetFormatPr defaultRowHeight="15"/>
  <cols>
    <col min="4" max="4" width="8.85546875" bestFit="1" customWidth="1"/>
    <col min="13" max="13" width="13.85546875" bestFit="1" customWidth="1"/>
    <col min="14" max="14" width="10.42578125" bestFit="1" customWidth="1"/>
    <col min="15" max="15" width="12.5703125" style="3" bestFit="1" customWidth="1"/>
    <col min="16" max="16" width="8.7109375" style="3"/>
  </cols>
  <sheetData>
    <row r="1" spans="1:16">
      <c r="A1" t="s">
        <v>19</v>
      </c>
    </row>
    <row r="3" spans="1:16">
      <c r="O3" s="3" t="s">
        <v>14</v>
      </c>
    </row>
    <row r="4" spans="1:16">
      <c r="O4" s="3" t="s">
        <v>16</v>
      </c>
      <c r="P4" s="4" t="s">
        <v>18</v>
      </c>
    </row>
    <row r="5" spans="1:16">
      <c r="M5" t="s">
        <v>15</v>
      </c>
      <c r="N5" s="2">
        <v>43465</v>
      </c>
      <c r="O5" s="3">
        <v>111</v>
      </c>
    </row>
    <row r="6" spans="1:16">
      <c r="M6" t="s">
        <v>15</v>
      </c>
      <c r="N6" s="2">
        <v>43830</v>
      </c>
      <c r="O6" s="3">
        <v>87</v>
      </c>
      <c r="P6" s="3">
        <f>+O6-O5</f>
        <v>-24</v>
      </c>
    </row>
    <row r="7" spans="1:16">
      <c r="M7" t="s">
        <v>15</v>
      </c>
      <c r="N7" s="2">
        <v>44196</v>
      </c>
      <c r="O7" s="3">
        <v>76</v>
      </c>
      <c r="P7" s="3">
        <f t="shared" ref="P7:P9" si="0">+O7-O6</f>
        <v>-11</v>
      </c>
    </row>
    <row r="8" spans="1:16">
      <c r="M8" t="s">
        <v>15</v>
      </c>
      <c r="N8" s="2">
        <v>44286</v>
      </c>
      <c r="O8" s="3">
        <v>71</v>
      </c>
      <c r="P8" s="3">
        <f t="shared" si="0"/>
        <v>-5</v>
      </c>
    </row>
    <row r="9" spans="1:16">
      <c r="M9" t="s">
        <v>15</v>
      </c>
      <c r="N9" s="2">
        <v>44377</v>
      </c>
      <c r="O9" s="3">
        <v>64</v>
      </c>
      <c r="P9" s="3">
        <f t="shared" si="0"/>
        <v>-7</v>
      </c>
    </row>
    <row r="10" spans="1:16">
      <c r="M10" t="s">
        <v>17</v>
      </c>
      <c r="N10" s="2">
        <v>44561</v>
      </c>
      <c r="O10" s="3">
        <v>67</v>
      </c>
    </row>
    <row r="11" spans="1:16">
      <c r="M11" t="s">
        <v>17</v>
      </c>
      <c r="N11" s="2">
        <v>44926</v>
      </c>
      <c r="O11" s="3">
        <v>60</v>
      </c>
      <c r="P11" s="5">
        <f>+O11-O9</f>
        <v>-4</v>
      </c>
    </row>
    <row r="14" spans="1:16">
      <c r="O14" t="s">
        <v>20</v>
      </c>
    </row>
    <row r="15" spans="1:16">
      <c r="O15" s="6">
        <v>5.8000000000000003E-2</v>
      </c>
    </row>
    <row r="16" spans="1:16">
      <c r="N16" s="2">
        <v>44469</v>
      </c>
      <c r="O16" s="3">
        <v>5.9</v>
      </c>
    </row>
    <row r="20" spans="13:15">
      <c r="M20" t="s">
        <v>36</v>
      </c>
    </row>
    <row r="21" spans="13:15">
      <c r="O21" t="s">
        <v>37</v>
      </c>
    </row>
    <row r="22" spans="13:15">
      <c r="O22" t="s">
        <v>38</v>
      </c>
    </row>
    <row r="23" spans="13:15">
      <c r="M23" t="s">
        <v>17</v>
      </c>
      <c r="N23">
        <v>2021</v>
      </c>
      <c r="O23">
        <v>4.3</v>
      </c>
    </row>
    <row r="24" spans="13:15">
      <c r="M24" t="s">
        <v>17</v>
      </c>
      <c r="N24">
        <v>2022</v>
      </c>
      <c r="O24">
        <v>6.7</v>
      </c>
    </row>
    <row r="25" spans="13:15">
      <c r="M25" t="s">
        <v>17</v>
      </c>
      <c r="N25">
        <v>2023</v>
      </c>
      <c r="O25">
        <v>5.8</v>
      </c>
    </row>
    <row r="26" spans="13:15">
      <c r="M26" t="s">
        <v>17</v>
      </c>
      <c r="N26">
        <v>2024</v>
      </c>
      <c r="O26">
        <v>6.9</v>
      </c>
    </row>
    <row r="27" spans="13:15">
      <c r="M27" t="s">
        <v>17</v>
      </c>
      <c r="N27">
        <v>2025</v>
      </c>
      <c r="O27">
        <v>6.5</v>
      </c>
    </row>
    <row r="97" spans="13:15">
      <c r="M97" t="s">
        <v>39</v>
      </c>
    </row>
    <row r="98" spans="13:15">
      <c r="N98" t="s">
        <v>16</v>
      </c>
      <c r="O98" s="4" t="s">
        <v>18</v>
      </c>
    </row>
    <row r="99" spans="13:15">
      <c r="M99" s="2">
        <v>44196</v>
      </c>
      <c r="N99">
        <v>3.4</v>
      </c>
    </row>
    <row r="100" spans="13:15">
      <c r="M100" s="2">
        <v>44286</v>
      </c>
      <c r="N100">
        <v>8.6999999999999993</v>
      </c>
    </row>
    <row r="101" spans="13:15">
      <c r="M101" s="2">
        <v>44377</v>
      </c>
      <c r="N101">
        <v>11.4</v>
      </c>
      <c r="O101" s="3">
        <f>+N101-N100</f>
        <v>2.7000000000000011</v>
      </c>
    </row>
    <row r="160" spans="1:12">
      <c r="A160" s="9" t="s">
        <v>40</v>
      </c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</row>
    <row r="210" spans="13:13">
      <c r="M210">
        <v>11.4</v>
      </c>
    </row>
    <row r="229" spans="1:2">
      <c r="A229" t="s">
        <v>23</v>
      </c>
    </row>
    <row r="230" spans="1:2">
      <c r="B230" s="8" t="s">
        <v>25</v>
      </c>
    </row>
    <row r="231" spans="1:2">
      <c r="B231" s="8" t="s">
        <v>24</v>
      </c>
    </row>
  </sheetData>
  <hyperlinks>
    <hyperlink ref="B231" r:id="rId1" xr:uid="{98216050-EA31-4E08-BC32-24395DF9451E}"/>
    <hyperlink ref="B230" r:id="rId2" xr:uid="{D7239A06-D3F5-486E-83F2-7DE2BB68E1BB}"/>
  </hyperlinks>
  <pageMargins left="0.511811024" right="0.511811024" top="0.78740157499999996" bottom="0.78740157499999996" header="0.31496062000000002" footer="0.31496062000000002"/>
  <pageSetup paperSize="9" orientation="portrait" horizontalDpi="1200" verticalDpi="1200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7D9F71-17B3-44BA-BB8F-B7462AC373EE}">
  <sheetPr codeName="Planilha3"/>
  <dimension ref="A2:I35"/>
  <sheetViews>
    <sheetView topLeftCell="A10" workbookViewId="0">
      <selection activeCell="K33" sqref="K33"/>
    </sheetView>
  </sheetViews>
  <sheetFormatPr defaultRowHeight="15"/>
  <cols>
    <col min="1" max="1" width="7.5703125" customWidth="1"/>
    <col min="2" max="2" width="10.7109375" bestFit="1" customWidth="1"/>
  </cols>
  <sheetData>
    <row r="2" spans="1:2">
      <c r="A2" t="s">
        <v>177</v>
      </c>
      <c r="B2" s="2">
        <v>44891</v>
      </c>
    </row>
    <row r="3" spans="1:2">
      <c r="B3" s="8" t="s">
        <v>28</v>
      </c>
    </row>
    <row r="30" spans="6:9">
      <c r="G30" s="208" t="s">
        <v>177</v>
      </c>
      <c r="H30" s="208"/>
      <c r="I30" s="208"/>
    </row>
    <row r="31" spans="6:9">
      <c r="G31" s="3" t="s">
        <v>178</v>
      </c>
      <c r="H31" s="3" t="s">
        <v>147</v>
      </c>
      <c r="I31" s="3" t="s">
        <v>179</v>
      </c>
    </row>
    <row r="32" spans="6:9">
      <c r="F32">
        <v>2021</v>
      </c>
      <c r="G32">
        <v>5.5</v>
      </c>
      <c r="H32" s="12">
        <v>0.10150000000000001</v>
      </c>
      <c r="I32" s="12">
        <v>9.2499999999999999E-2</v>
      </c>
    </row>
    <row r="33" spans="6:9">
      <c r="F33">
        <v>2022</v>
      </c>
      <c r="G33">
        <v>5.5</v>
      </c>
      <c r="H33" s="10">
        <v>0.05</v>
      </c>
      <c r="I33" s="12">
        <v>0.115</v>
      </c>
    </row>
    <row r="34" spans="6:9">
      <c r="F34">
        <v>2023</v>
      </c>
      <c r="G34">
        <v>5.35</v>
      </c>
      <c r="H34" s="12">
        <v>3.4200000000000001E-2</v>
      </c>
      <c r="I34" s="12">
        <v>7.7499999999999999E-2</v>
      </c>
    </row>
    <row r="35" spans="6:9">
      <c r="F35">
        <v>2024</v>
      </c>
      <c r="G35">
        <v>5.3</v>
      </c>
      <c r="H35" s="12">
        <v>3.1E-2</v>
      </c>
      <c r="I35" s="10">
        <v>7.0000000000000007E-2</v>
      </c>
    </row>
  </sheetData>
  <mergeCells count="1">
    <mergeCell ref="G30:I30"/>
  </mergeCells>
  <hyperlinks>
    <hyperlink ref="B3" r:id="rId1" xr:uid="{35C2B684-7DC6-4254-A7DB-39F4D3DAA29E}"/>
  </hyperlinks>
  <pageMargins left="0.511811024" right="0.511811024" top="0.78740157499999996" bottom="0.78740157499999996" header="0.31496062000000002" footer="0.31496062000000002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35F97-A6A4-40C9-A607-FB860DB63B5A}">
  <sheetPr codeName="Planilha4">
    <pageSetUpPr fitToPage="1"/>
  </sheetPr>
  <dimension ref="A1:Q64"/>
  <sheetViews>
    <sheetView showGridLines="0" topLeftCell="B1" zoomScale="115" zoomScaleNormal="115" workbookViewId="0">
      <pane ySplit="5" topLeftCell="A50" activePane="bottomLeft" state="frozen"/>
      <selection pane="bottomLeft" activeCell="B3" sqref="B3:K3"/>
    </sheetView>
  </sheetViews>
  <sheetFormatPr defaultColWidth="0" defaultRowHeight="12.75" customHeight="1" zeroHeight="1"/>
  <cols>
    <col min="1" max="1" width="1.140625" style="83" hidden="1" customWidth="1"/>
    <col min="2" max="2" width="57.42578125" style="83" customWidth="1"/>
    <col min="3" max="11" width="9.5703125" style="83" bestFit="1" customWidth="1"/>
    <col min="12" max="13" width="9.140625" style="83" customWidth="1"/>
    <col min="14" max="16384" width="9.140625" style="83" hidden="1"/>
  </cols>
  <sheetData>
    <row r="1" spans="1:14" s="25" customFormat="1" ht="12.75" customHeight="1">
      <c r="B1" s="8" t="s">
        <v>72</v>
      </c>
    </row>
    <row r="2" spans="1:14" s="25" customFormat="1" ht="12.75" customHeight="1">
      <c r="B2" s="24" t="s">
        <v>176</v>
      </c>
    </row>
    <row r="3" spans="1:14" ht="92.25" customHeight="1">
      <c r="A3" s="82"/>
      <c r="B3" s="209"/>
      <c r="C3" s="209"/>
      <c r="D3" s="209"/>
      <c r="E3" s="209"/>
      <c r="F3" s="209"/>
      <c r="G3" s="209"/>
      <c r="H3" s="209"/>
      <c r="I3" s="209"/>
      <c r="J3" s="209"/>
      <c r="K3" s="209"/>
    </row>
    <row r="4" spans="1:14"/>
    <row r="5" spans="1:14">
      <c r="B5" s="84"/>
      <c r="C5" s="85">
        <v>2015</v>
      </c>
      <c r="D5" s="85">
        <v>2016</v>
      </c>
      <c r="E5" s="85">
        <v>2017</v>
      </c>
      <c r="F5" s="85">
        <v>2018</v>
      </c>
      <c r="G5" s="85">
        <v>2019</v>
      </c>
      <c r="H5" s="85">
        <v>2020</v>
      </c>
      <c r="I5" s="86" t="s">
        <v>73</v>
      </c>
      <c r="J5" s="86" t="s">
        <v>74</v>
      </c>
      <c r="K5" s="86" t="s">
        <v>75</v>
      </c>
      <c r="L5" s="86" t="s">
        <v>76</v>
      </c>
      <c r="M5" s="86" t="s">
        <v>77</v>
      </c>
    </row>
    <row r="6" spans="1:14" ht="20.25" customHeight="1">
      <c r="B6" s="26" t="s">
        <v>78</v>
      </c>
      <c r="C6" s="27"/>
      <c r="D6" s="27"/>
      <c r="E6" s="27"/>
      <c r="F6" s="27"/>
      <c r="G6" s="27"/>
      <c r="H6" s="27"/>
      <c r="I6" s="27"/>
      <c r="J6" s="27"/>
      <c r="K6" s="27"/>
      <c r="L6" s="27"/>
      <c r="M6" s="27"/>
    </row>
    <row r="7" spans="1:14">
      <c r="B7" s="87" t="s">
        <v>115</v>
      </c>
      <c r="C7" s="88">
        <v>-3.5429811288434587</v>
      </c>
      <c r="D7" s="88">
        <v>-3.2765050612679758</v>
      </c>
      <c r="E7" s="88">
        <v>1.3219498760671966</v>
      </c>
      <c r="F7" s="88">
        <v>1.7999999999999998</v>
      </c>
      <c r="G7" s="88">
        <v>1.2</v>
      </c>
      <c r="H7" s="88">
        <v>-4.1000000000000005</v>
      </c>
      <c r="I7" s="88">
        <v>4.7</v>
      </c>
      <c r="J7" s="88">
        <v>0.75</v>
      </c>
      <c r="K7" s="88">
        <v>3</v>
      </c>
      <c r="L7" s="88">
        <v>2.75</v>
      </c>
      <c r="M7" s="88">
        <v>2.75</v>
      </c>
    </row>
    <row r="8" spans="1:14">
      <c r="B8" s="89" t="s">
        <v>79</v>
      </c>
      <c r="C8" s="90">
        <v>3.3000000000000003</v>
      </c>
      <c r="D8" s="90">
        <v>-5.2</v>
      </c>
      <c r="E8" s="90">
        <v>14.2</v>
      </c>
      <c r="F8" s="90">
        <v>1.3</v>
      </c>
      <c r="G8" s="90">
        <v>0.4</v>
      </c>
      <c r="H8" s="90">
        <v>2</v>
      </c>
      <c r="I8" s="90">
        <v>2</v>
      </c>
      <c r="J8" s="90">
        <v>5</v>
      </c>
      <c r="K8" s="90">
        <v>3.5000000000000004</v>
      </c>
      <c r="L8" s="90">
        <v>3.5000000000000004</v>
      </c>
      <c r="M8" s="90">
        <v>3.5000000000000004</v>
      </c>
    </row>
    <row r="9" spans="1:14">
      <c r="B9" s="91" t="s">
        <v>80</v>
      </c>
      <c r="C9" s="88">
        <v>-5.8000000000000007</v>
      </c>
      <c r="D9" s="88">
        <v>-4.5999999999999996</v>
      </c>
      <c r="E9" s="88">
        <v>-0.5</v>
      </c>
      <c r="F9" s="88">
        <v>0.70000000000000007</v>
      </c>
      <c r="G9" s="88">
        <v>-0.7</v>
      </c>
      <c r="H9" s="88">
        <v>-3.5000000000000004</v>
      </c>
      <c r="I9" s="88">
        <v>5.4</v>
      </c>
      <c r="J9" s="88">
        <v>-1</v>
      </c>
      <c r="K9" s="88">
        <v>3</v>
      </c>
      <c r="L9" s="88">
        <v>3</v>
      </c>
      <c r="M9" s="88">
        <v>3</v>
      </c>
    </row>
    <row r="10" spans="1:14">
      <c r="B10" s="89" t="s">
        <v>81</v>
      </c>
      <c r="C10" s="90">
        <v>-2.7002587574079584</v>
      </c>
      <c r="D10" s="90">
        <v>-2.2999999999999998</v>
      </c>
      <c r="E10" s="90">
        <v>0.8</v>
      </c>
      <c r="F10" s="90">
        <v>2.1</v>
      </c>
      <c r="G10" s="90">
        <v>1.5</v>
      </c>
      <c r="H10" s="90">
        <v>-4.5</v>
      </c>
      <c r="I10" s="90">
        <v>4.5999999999999996</v>
      </c>
      <c r="J10" s="90">
        <v>0.6</v>
      </c>
      <c r="K10" s="90">
        <v>3</v>
      </c>
      <c r="L10" s="90">
        <v>3</v>
      </c>
      <c r="M10" s="90">
        <v>3</v>
      </c>
    </row>
    <row r="11" spans="1:14">
      <c r="B11" s="87" t="s">
        <v>82</v>
      </c>
      <c r="C11" s="92">
        <v>5995.7870000000003</v>
      </c>
      <c r="D11" s="92">
        <v>6269.3280000000004</v>
      </c>
      <c r="E11" s="92">
        <v>6585.4790000000003</v>
      </c>
      <c r="F11" s="92">
        <v>7004.1409999999996</v>
      </c>
      <c r="G11" s="92">
        <v>7389.1310000000003</v>
      </c>
      <c r="H11" s="92">
        <v>7467.6150000000007</v>
      </c>
      <c r="I11" s="92">
        <v>8700.9202281932194</v>
      </c>
      <c r="J11" s="92">
        <v>9187.239563538229</v>
      </c>
      <c r="K11" s="92">
        <v>9618.4006900313088</v>
      </c>
      <c r="L11" s="92">
        <v>10298.474459532321</v>
      </c>
      <c r="M11" s="92">
        <v>11026.633180665953</v>
      </c>
      <c r="N11" s="93"/>
    </row>
    <row r="12" spans="1:14">
      <c r="B12" s="94" t="s">
        <v>83</v>
      </c>
      <c r="C12" s="90">
        <v>204.450649</v>
      </c>
      <c r="D12" s="90">
        <v>206.08143200000001</v>
      </c>
      <c r="E12" s="90">
        <v>207.66092900000001</v>
      </c>
      <c r="F12" s="90">
        <v>209.186802</v>
      </c>
      <c r="G12" s="90">
        <v>210.65901300000002</v>
      </c>
      <c r="H12" s="90">
        <v>212.07737499999999</v>
      </c>
      <c r="I12" s="90">
        <v>213.44045800000001</v>
      </c>
      <c r="J12" s="90">
        <v>214.74750899999998</v>
      </c>
      <c r="K12" s="90">
        <v>215.99872399999998</v>
      </c>
      <c r="L12" s="90">
        <v>217.193093</v>
      </c>
      <c r="M12" s="90">
        <v>218.33001400000001</v>
      </c>
    </row>
    <row r="13" spans="1:14">
      <c r="B13" s="87" t="s">
        <v>116</v>
      </c>
      <c r="C13" s="92">
        <v>29326.329015468178</v>
      </c>
      <c r="D13" s="92">
        <v>30421.605377819775</v>
      </c>
      <c r="E13" s="92">
        <v>31712.653081697426</v>
      </c>
      <c r="F13" s="92">
        <v>33482.709870004132</v>
      </c>
      <c r="G13" s="92">
        <v>35076.263269115378</v>
      </c>
      <c r="H13" s="92">
        <v>35211.74759919582</v>
      </c>
      <c r="I13" s="92">
        <v>40765.093505342928</v>
      </c>
      <c r="J13" s="92">
        <v>42781.58850977978</v>
      </c>
      <c r="K13" s="92">
        <v>44529.895880455806</v>
      </c>
      <c r="L13" s="92">
        <v>47416.215300789147</v>
      </c>
      <c r="M13" s="92">
        <v>50504.431244464417</v>
      </c>
    </row>
    <row r="14" spans="1:14">
      <c r="B14" s="94" t="s">
        <v>84</v>
      </c>
      <c r="C14" s="90">
        <v>-4.3</v>
      </c>
      <c r="D14" s="90">
        <v>-6.2</v>
      </c>
      <c r="E14" s="90">
        <v>2</v>
      </c>
      <c r="F14" s="90">
        <v>2.2999999999999998</v>
      </c>
      <c r="G14" s="90">
        <v>1.9</v>
      </c>
      <c r="H14" s="90">
        <v>1.2</v>
      </c>
      <c r="I14" s="90">
        <v>3.6999999999999997</v>
      </c>
      <c r="J14" s="90">
        <v>1.7999999999999998</v>
      </c>
      <c r="K14" s="90">
        <v>3.2</v>
      </c>
      <c r="L14" s="90">
        <v>3.2</v>
      </c>
      <c r="M14" s="90">
        <v>3.2</v>
      </c>
    </row>
    <row r="15" spans="1:14">
      <c r="B15" s="87" t="s">
        <v>85</v>
      </c>
      <c r="C15" s="88">
        <v>-8.3000000000000007</v>
      </c>
      <c r="D15" s="88">
        <v>-6.4</v>
      </c>
      <c r="E15" s="88">
        <v>2.5</v>
      </c>
      <c r="F15" s="88">
        <v>1</v>
      </c>
      <c r="G15" s="88">
        <v>-1.0999999999999999</v>
      </c>
      <c r="H15" s="88">
        <v>-4.5</v>
      </c>
      <c r="I15" s="88">
        <v>4.5999999999999996</v>
      </c>
      <c r="J15" s="88">
        <v>-1.7999999999999998</v>
      </c>
      <c r="K15" s="88">
        <v>3</v>
      </c>
      <c r="L15" s="88">
        <v>3</v>
      </c>
      <c r="M15" s="88">
        <v>3</v>
      </c>
    </row>
    <row r="16" spans="1:14">
      <c r="B16" s="94" t="s">
        <v>117</v>
      </c>
      <c r="C16" s="90">
        <v>8.646771619116203</v>
      </c>
      <c r="D16" s="90">
        <v>11.644906007755319</v>
      </c>
      <c r="E16" s="90">
        <v>12.847812524192168</v>
      </c>
      <c r="F16" s="90">
        <v>12.386439628957419</v>
      </c>
      <c r="G16" s="90">
        <v>11.992234212175337</v>
      </c>
      <c r="H16" s="90">
        <v>13.760311984303462</v>
      </c>
      <c r="I16" s="90">
        <v>13.328946523811794</v>
      </c>
      <c r="J16" s="90">
        <v>13.382381388930103</v>
      </c>
      <c r="K16" s="90">
        <v>13.252065269933283</v>
      </c>
      <c r="L16" s="90">
        <v>12.252378839165406</v>
      </c>
      <c r="M16" s="90">
        <v>10.790064329855172</v>
      </c>
    </row>
    <row r="17" spans="2:17">
      <c r="B17" s="87" t="s">
        <v>86</v>
      </c>
      <c r="C17" s="88">
        <v>0.35302284664617822</v>
      </c>
      <c r="D17" s="88">
        <v>-4.0728456899835619</v>
      </c>
      <c r="E17" s="88">
        <v>2.5535771880394353</v>
      </c>
      <c r="F17" s="88">
        <v>2.6642992995660864</v>
      </c>
      <c r="G17" s="88">
        <v>2.5</v>
      </c>
      <c r="H17" s="88">
        <v>-4.7524734334921215</v>
      </c>
      <c r="I17" s="88">
        <v>12.863607146336431</v>
      </c>
      <c r="J17" s="88">
        <v>3.2230050533562871</v>
      </c>
      <c r="K17" s="88">
        <v>4.9579999999999957</v>
      </c>
      <c r="L17" s="88">
        <v>3.1220000000000026</v>
      </c>
      <c r="M17" s="88">
        <v>3.1220000000000026</v>
      </c>
    </row>
    <row r="18" spans="2:17">
      <c r="B18" s="95" t="s">
        <v>87</v>
      </c>
      <c r="C18" s="96">
        <v>0.11878663847590953</v>
      </c>
      <c r="D18" s="96">
        <v>-2.2904480949736628</v>
      </c>
      <c r="E18" s="96">
        <v>2.6003471168524861</v>
      </c>
      <c r="F18" s="96">
        <v>1.1973995850256491</v>
      </c>
      <c r="G18" s="96">
        <v>0.6</v>
      </c>
      <c r="H18" s="96">
        <v>4.3</v>
      </c>
      <c r="I18" s="96">
        <v>3</v>
      </c>
      <c r="J18" s="96">
        <v>2</v>
      </c>
      <c r="K18" s="96">
        <v>2</v>
      </c>
      <c r="L18" s="96">
        <v>2</v>
      </c>
      <c r="M18" s="96">
        <v>2</v>
      </c>
    </row>
    <row r="19" spans="2:17" ht="20.25" customHeight="1">
      <c r="B19" s="26" t="s">
        <v>88</v>
      </c>
      <c r="C19" s="27"/>
      <c r="D19" s="27"/>
      <c r="E19" s="27"/>
      <c r="F19" s="27"/>
      <c r="G19" s="27"/>
      <c r="H19" s="27"/>
      <c r="I19" s="27"/>
      <c r="J19" s="27"/>
      <c r="K19" s="27"/>
      <c r="L19" s="27"/>
      <c r="M19" s="27"/>
    </row>
    <row r="20" spans="2:17">
      <c r="B20" s="97" t="s">
        <v>89</v>
      </c>
      <c r="C20" s="88">
        <v>10.673028133975082</v>
      </c>
      <c r="D20" s="88">
        <v>6.2879882132213849</v>
      </c>
      <c r="E20" s="88">
        <v>2.9474213204347288</v>
      </c>
      <c r="F20" s="88">
        <v>3.7455811701915254</v>
      </c>
      <c r="G20" s="88">
        <v>4.306151617159526</v>
      </c>
      <c r="H20" s="88">
        <v>4.517456886424509</v>
      </c>
      <c r="I20" s="98">
        <v>10.002685871974061</v>
      </c>
      <c r="J20" s="98">
        <v>4.9000000000000004</v>
      </c>
      <c r="K20" s="98">
        <v>3.2517878978969517</v>
      </c>
      <c r="L20" s="98">
        <v>3.0049142298025133</v>
      </c>
      <c r="M20" s="98">
        <v>3.0049142298025133</v>
      </c>
    </row>
    <row r="21" spans="2:17">
      <c r="B21" s="94" t="s">
        <v>90</v>
      </c>
      <c r="C21" s="90">
        <v>10.539166948817069</v>
      </c>
      <c r="D21" s="90">
        <v>7.1729082528960486</v>
      </c>
      <c r="E21" s="90">
        <v>-0.52094044493907754</v>
      </c>
      <c r="F21" s="90">
        <v>7.5368734029632511</v>
      </c>
      <c r="G21" s="90">
        <v>7.3039306458064557</v>
      </c>
      <c r="H21" s="90">
        <v>23.138351126052605</v>
      </c>
      <c r="I21" s="90">
        <v>17.207312739024783</v>
      </c>
      <c r="J21" s="90">
        <v>5.429559713339005</v>
      </c>
      <c r="K21" s="90">
        <v>3.8024963045681481</v>
      </c>
      <c r="L21" s="90">
        <v>3.5048647926531951</v>
      </c>
      <c r="M21" s="90">
        <v>3.5048647926531951</v>
      </c>
    </row>
    <row r="22" spans="2:17">
      <c r="B22" s="97" t="s">
        <v>91</v>
      </c>
      <c r="C22" s="88">
        <v>14.249999999999998</v>
      </c>
      <c r="D22" s="88">
        <v>13.750000000000002</v>
      </c>
      <c r="E22" s="88">
        <v>7.0000000000000009</v>
      </c>
      <c r="F22" s="88">
        <v>6.5</v>
      </c>
      <c r="G22" s="88">
        <v>4.5</v>
      </c>
      <c r="H22" s="88">
        <v>2</v>
      </c>
      <c r="I22" s="98">
        <v>9.2500000000000018</v>
      </c>
      <c r="J22" s="98">
        <v>10.25</v>
      </c>
      <c r="K22" s="98">
        <v>7.9999999999999991</v>
      </c>
      <c r="L22" s="98">
        <v>7.9999999999999991</v>
      </c>
      <c r="M22" s="98">
        <v>7.9999999999999991</v>
      </c>
    </row>
    <row r="23" spans="2:17">
      <c r="B23" s="94" t="s">
        <v>92</v>
      </c>
      <c r="C23" s="90">
        <v>14.14</v>
      </c>
      <c r="D23" s="90">
        <v>13.63</v>
      </c>
      <c r="E23" s="90">
        <v>6.99</v>
      </c>
      <c r="F23" s="90">
        <v>6.4</v>
      </c>
      <c r="G23" s="90">
        <v>4.59</v>
      </c>
      <c r="H23" s="90">
        <v>1.9</v>
      </c>
      <c r="I23" s="90">
        <v>7.956677412424118</v>
      </c>
      <c r="J23" s="90">
        <v>9.5200046703614483</v>
      </c>
      <c r="K23" s="90">
        <v>7.0999999999998842</v>
      </c>
      <c r="L23" s="90">
        <v>7.1000000000001506</v>
      </c>
      <c r="M23" s="90">
        <v>7.0999999999998176</v>
      </c>
    </row>
    <row r="24" spans="2:17">
      <c r="B24" s="87" t="s">
        <v>93</v>
      </c>
      <c r="C24" s="88">
        <v>13.28578360338588</v>
      </c>
      <c r="D24" s="88">
        <v>14.028387629515349</v>
      </c>
      <c r="E24" s="88">
        <v>9.9556423164933516</v>
      </c>
      <c r="F24" s="88">
        <v>6.4215212002237676</v>
      </c>
      <c r="G24" s="88">
        <v>5.9459403577294401</v>
      </c>
      <c r="H24" s="88">
        <v>2.7538157821054732</v>
      </c>
      <c r="I24" s="88">
        <v>4.4313742927259536</v>
      </c>
      <c r="J24" s="88">
        <v>11.074792120348299</v>
      </c>
      <c r="K24" s="88">
        <v>8.3075540943219117</v>
      </c>
      <c r="L24" s="88">
        <v>7.9651318931879045</v>
      </c>
      <c r="M24" s="88">
        <v>7.9325610336147268</v>
      </c>
      <c r="Q24" s="83" t="s">
        <v>118</v>
      </c>
    </row>
    <row r="25" spans="2:17">
      <c r="B25" s="94" t="s">
        <v>94</v>
      </c>
      <c r="C25" s="90">
        <v>2.3607879114393882</v>
      </c>
      <c r="D25" s="90">
        <v>7.2824780545908574</v>
      </c>
      <c r="E25" s="90">
        <v>6.8075731340999646</v>
      </c>
      <c r="F25" s="90">
        <v>2.5793291626006187</v>
      </c>
      <c r="G25" s="90">
        <v>1.5720920723722109</v>
      </c>
      <c r="H25" s="90">
        <v>-1.6874129517287506</v>
      </c>
      <c r="I25" s="90">
        <v>-5.0647050434134311</v>
      </c>
      <c r="J25" s="90">
        <v>5.8863604579106887</v>
      </c>
      <c r="K25" s="90">
        <v>4.8965410666055309</v>
      </c>
      <c r="L25" s="90">
        <v>4.8155155513446735</v>
      </c>
      <c r="M25" s="90">
        <v>4.7838948662378478</v>
      </c>
    </row>
    <row r="26" spans="2:17">
      <c r="B26" s="87" t="s">
        <v>95</v>
      </c>
      <c r="C26" s="88">
        <v>2.4847452087644051</v>
      </c>
      <c r="D26" s="88">
        <v>6.3966533038763984</v>
      </c>
      <c r="E26" s="88">
        <v>10.531445319538557</v>
      </c>
      <c r="F26" s="88">
        <v>-1.0371811709273149</v>
      </c>
      <c r="G26" s="88">
        <v>-1.265555026646259</v>
      </c>
      <c r="H26" s="88">
        <v>-16.554172731353344</v>
      </c>
      <c r="I26" s="88">
        <v>-10.900291242702487</v>
      </c>
      <c r="J26" s="88">
        <v>5.3545062906063201</v>
      </c>
      <c r="K26" s="88">
        <v>4.3400283713172172</v>
      </c>
      <c r="L26" s="88">
        <v>4.3092342659156735</v>
      </c>
      <c r="M26" s="88">
        <v>4.2777663154590195</v>
      </c>
    </row>
    <row r="27" spans="2:17">
      <c r="B27" s="95" t="s">
        <v>96</v>
      </c>
      <c r="C27" s="96">
        <v>6.2485293885602422</v>
      </c>
      <c r="D27" s="96">
        <v>7.4999999999999734</v>
      </c>
      <c r="E27" s="96">
        <v>7.1247815531096936</v>
      </c>
      <c r="F27" s="96">
        <v>6.7223730273946902</v>
      </c>
      <c r="G27" s="96">
        <v>6.2011464220093293</v>
      </c>
      <c r="H27" s="96">
        <v>4.8723123662286483</v>
      </c>
      <c r="I27" s="96">
        <v>5.5499407863192962</v>
      </c>
      <c r="J27" s="96">
        <v>5.8000000000001162</v>
      </c>
      <c r="K27" s="96">
        <v>5.8000000000001162</v>
      </c>
      <c r="L27" s="96">
        <v>5.8000000000001162</v>
      </c>
      <c r="M27" s="96">
        <v>5.8000000000001162</v>
      </c>
    </row>
    <row r="28" spans="2:17" ht="20.25" customHeight="1">
      <c r="B28" s="26" t="s">
        <v>97</v>
      </c>
      <c r="C28" s="27"/>
      <c r="D28" s="27"/>
      <c r="E28" s="27"/>
      <c r="F28" s="27"/>
      <c r="G28" s="27"/>
      <c r="H28" s="27"/>
      <c r="I28" s="27"/>
      <c r="J28" s="27"/>
      <c r="K28" s="27"/>
      <c r="L28" s="27"/>
      <c r="M28" s="27"/>
    </row>
    <row r="29" spans="2:17">
      <c r="B29" s="94" t="s">
        <v>98</v>
      </c>
      <c r="C29" s="90">
        <v>3.3315390651075973</v>
      </c>
      <c r="D29" s="90">
        <v>3.4890666528169896</v>
      </c>
      <c r="E29" s="90">
        <v>3.1919223484848485</v>
      </c>
      <c r="F29" s="90">
        <v>3.6548660268837447</v>
      </c>
      <c r="G29" s="90">
        <v>3.9450765312284335</v>
      </c>
      <c r="H29" s="90">
        <v>5.1528763888888891</v>
      </c>
      <c r="I29" s="90">
        <v>5.3809944418564521</v>
      </c>
      <c r="J29" s="90">
        <v>5.5472222222222234</v>
      </c>
      <c r="K29" s="90">
        <v>5.6196727119980601</v>
      </c>
      <c r="L29" s="90">
        <v>5.6812742153517419</v>
      </c>
      <c r="M29" s="90">
        <v>5.7372466987087707</v>
      </c>
    </row>
    <row r="30" spans="2:17">
      <c r="B30" s="99" t="s">
        <v>99</v>
      </c>
      <c r="C30" s="88">
        <v>3.9047999999999998</v>
      </c>
      <c r="D30" s="88">
        <v>3.2591000000000001</v>
      </c>
      <c r="E30" s="88">
        <v>3.3079999999999998</v>
      </c>
      <c r="F30" s="88">
        <v>3.8748</v>
      </c>
      <c r="G30" s="88">
        <v>4.0307000000000004</v>
      </c>
      <c r="H30" s="88">
        <v>5.1961000000000004</v>
      </c>
      <c r="I30" s="98">
        <v>5.5</v>
      </c>
      <c r="J30" s="98">
        <v>5.7</v>
      </c>
      <c r="K30" s="98">
        <v>5.7699528531177684</v>
      </c>
      <c r="L30" s="98">
        <v>5.8267990073078408</v>
      </c>
      <c r="M30" s="98">
        <v>5.88420521551022</v>
      </c>
    </row>
    <row r="31" spans="2:17">
      <c r="B31" s="94" t="s">
        <v>100</v>
      </c>
      <c r="C31" s="90">
        <v>190.09205381564001</v>
      </c>
      <c r="D31" s="90">
        <v>184.31451723645998</v>
      </c>
      <c r="E31" s="90">
        <v>218.00049358413003</v>
      </c>
      <c r="F31" s="90">
        <v>239.51955970719501</v>
      </c>
      <c r="G31" s="90">
        <v>225.79957837953506</v>
      </c>
      <c r="H31" s="90">
        <v>210.70701347452501</v>
      </c>
      <c r="I31" s="90">
        <v>287.08353053697499</v>
      </c>
      <c r="J31" s="90">
        <v>275.29372974125937</v>
      </c>
      <c r="K31" s="90">
        <v>250.93666872519026</v>
      </c>
      <c r="L31" s="90">
        <v>263.48350216144974</v>
      </c>
      <c r="M31" s="90">
        <v>276.65767726952225</v>
      </c>
    </row>
    <row r="32" spans="2:17">
      <c r="B32" s="100" t="s">
        <v>101</v>
      </c>
      <c r="C32" s="88">
        <v>172.42219427151997</v>
      </c>
      <c r="D32" s="88">
        <v>139.67970056721998</v>
      </c>
      <c r="E32" s="88">
        <v>160.67545890600002</v>
      </c>
      <c r="F32" s="88">
        <v>196.14678708948</v>
      </c>
      <c r="G32" s="88">
        <v>199.25284904719996</v>
      </c>
      <c r="H32" s="88">
        <v>178.33741511318999</v>
      </c>
      <c r="I32" s="88">
        <v>247.35563821176495</v>
      </c>
      <c r="J32" s="88">
        <v>213.28405395823984</v>
      </c>
      <c r="K32" s="88">
        <v>226.15893555094337</v>
      </c>
      <c r="L32" s="88">
        <v>237.46688232849056</v>
      </c>
      <c r="M32" s="88">
        <v>249.34022644491509</v>
      </c>
    </row>
    <row r="33" spans="2:13">
      <c r="B33" s="94" t="s">
        <v>102</v>
      </c>
      <c r="C33" s="90">
        <v>17.669859544120044</v>
      </c>
      <c r="D33" s="90">
        <v>44.634816669239996</v>
      </c>
      <c r="E33" s="90">
        <v>57.32503467813001</v>
      </c>
      <c r="F33" s="90">
        <v>43.372772617715015</v>
      </c>
      <c r="G33" s="90">
        <v>26.546729332335104</v>
      </c>
      <c r="H33" s="90">
        <v>32.369598361335022</v>
      </c>
      <c r="I33" s="90">
        <v>39.727892325210036</v>
      </c>
      <c r="J33" s="90">
        <v>62.009675783019532</v>
      </c>
      <c r="K33" s="90">
        <v>24.77773317424689</v>
      </c>
      <c r="L33" s="90">
        <v>26.016619832959179</v>
      </c>
      <c r="M33" s="90">
        <v>27.317450824607164</v>
      </c>
    </row>
    <row r="34" spans="2:13">
      <c r="B34" s="100" t="s">
        <v>103</v>
      </c>
      <c r="C34" s="92">
        <v>-3.0443380452770405</v>
      </c>
      <c r="D34" s="92">
        <v>-1.3625285787457215</v>
      </c>
      <c r="E34" s="92">
        <v>-1.0679335127258445</v>
      </c>
      <c r="F34" s="92">
        <v>-2.6850491516349253</v>
      </c>
      <c r="G34" s="92">
        <v>-3.4630358125942959</v>
      </c>
      <c r="H34" s="92">
        <v>-1.6944880814821945</v>
      </c>
      <c r="I34" s="92">
        <v>-1.3022066964738626</v>
      </c>
      <c r="J34" s="92">
        <v>-0.29316717794815844</v>
      </c>
      <c r="K34" s="92">
        <v>-4.1769630421217965</v>
      </c>
      <c r="L34" s="92">
        <v>-4.1410896178598948</v>
      </c>
      <c r="M34" s="92">
        <v>-4.1010179515179974</v>
      </c>
    </row>
    <row r="35" spans="2:13">
      <c r="B35" s="94" t="s">
        <v>104</v>
      </c>
      <c r="C35" s="90">
        <v>-54.789099328444983</v>
      </c>
      <c r="D35" s="90">
        <v>-24.475243915139998</v>
      </c>
      <c r="E35" s="90">
        <v>-22.033285755809999</v>
      </c>
      <c r="F35" s="90">
        <v>-51.456772517015004</v>
      </c>
      <c r="G35" s="90">
        <v>-65.029905179615014</v>
      </c>
      <c r="H35" s="90">
        <v>-24.491770539625001</v>
      </c>
      <c r="I35" s="90">
        <v>-21.056324642344535</v>
      </c>
      <c r="J35" s="90">
        <v>-4.855397869561453</v>
      </c>
      <c r="K35" s="90">
        <v>-71.491181543017646</v>
      </c>
      <c r="L35" s="90">
        <v>-75.065740620168626</v>
      </c>
      <c r="M35" s="90">
        <v>-78.819027651177024</v>
      </c>
    </row>
    <row r="36" spans="2:13">
      <c r="B36" s="100" t="s">
        <v>105</v>
      </c>
      <c r="C36" s="88">
        <v>368.73868017439816</v>
      </c>
      <c r="D36" s="88">
        <v>372.22122127696986</v>
      </c>
      <c r="E36" s="88">
        <v>381.97201687754267</v>
      </c>
      <c r="F36" s="88">
        <v>386.96480177398701</v>
      </c>
      <c r="G36" s="88">
        <v>356.88400000000001</v>
      </c>
      <c r="H36" s="88">
        <v>355.61985884489002</v>
      </c>
      <c r="I36" s="88">
        <v>362.02101630409805</v>
      </c>
      <c r="J36" s="88">
        <v>368.53739459757179</v>
      </c>
      <c r="K36" s="88">
        <v>375.17106770032808</v>
      </c>
      <c r="L36" s="88">
        <v>381.92414691893396</v>
      </c>
      <c r="M36" s="88">
        <v>388.79878156347473</v>
      </c>
    </row>
    <row r="37" spans="2:13">
      <c r="B37" s="94" t="s">
        <v>106</v>
      </c>
      <c r="C37" s="90">
        <v>64.738153494439999</v>
      </c>
      <c r="D37" s="90">
        <v>74.294627801190018</v>
      </c>
      <c r="E37" s="90">
        <v>68.885491315229999</v>
      </c>
      <c r="F37" s="90">
        <v>78.162724370350006</v>
      </c>
      <c r="G37" s="90">
        <v>69.174411753429993</v>
      </c>
      <c r="H37" s="90">
        <v>37.786286307450005</v>
      </c>
      <c r="I37" s="90">
        <v>50.7</v>
      </c>
      <c r="J37" s="90">
        <v>58.225707855402788</v>
      </c>
      <c r="K37" s="90">
        <v>65.324239135194318</v>
      </c>
      <c r="L37" s="90">
        <v>67.283966309250161</v>
      </c>
      <c r="M37" s="90">
        <v>69.302485298527671</v>
      </c>
    </row>
    <row r="38" spans="2:13">
      <c r="B38" s="100" t="s">
        <v>119</v>
      </c>
      <c r="C38" s="88">
        <v>-1.8554507200133412</v>
      </c>
      <c r="D38" s="88">
        <v>-2.4849650257379867</v>
      </c>
      <c r="E38" s="88">
        <v>-1.6791895574583964</v>
      </c>
      <c r="F38" s="88">
        <v>-1.5456314614712563</v>
      </c>
      <c r="G38" s="88">
        <v>-0.8373361831010333</v>
      </c>
      <c r="H38" s="88">
        <v>-9.4133164667932725</v>
      </c>
      <c r="I38" s="88">
        <v>0.14800041480640524</v>
      </c>
      <c r="J38" s="88">
        <v>-1.0553028183035122</v>
      </c>
      <c r="K38" s="88">
        <v>-0.9415184842293769</v>
      </c>
      <c r="L38" s="88">
        <v>-0.32283233107341541</v>
      </c>
      <c r="M38" s="88">
        <v>0.32643094680235429</v>
      </c>
    </row>
    <row r="39" spans="2:13">
      <c r="B39" s="94" t="s">
        <v>107</v>
      </c>
      <c r="C39" s="90">
        <v>10.224425741525881</v>
      </c>
      <c r="D39" s="90">
        <v>8.9772762798984544</v>
      </c>
      <c r="E39" s="90">
        <v>7.7656986062181108</v>
      </c>
      <c r="F39" s="90">
        <v>6.959341842304732</v>
      </c>
      <c r="G39" s="90">
        <v>5.8079033143891134</v>
      </c>
      <c r="H39" s="90">
        <v>13.597071926176099</v>
      </c>
      <c r="I39" s="90">
        <v>4.8930740260378922</v>
      </c>
      <c r="J39" s="90">
        <v>8.217980661970282</v>
      </c>
      <c r="K39" s="90">
        <v>7.578592483788654</v>
      </c>
      <c r="L39" s="90">
        <v>6.2902868404803556</v>
      </c>
      <c r="M39" s="90">
        <v>5.5384849016754156</v>
      </c>
    </row>
    <row r="40" spans="2:13">
      <c r="B40" s="100" t="s">
        <v>108</v>
      </c>
      <c r="C40" s="88">
        <v>65.504712939279671</v>
      </c>
      <c r="D40" s="88">
        <v>69.839804122104709</v>
      </c>
      <c r="E40" s="88">
        <v>73.717926766953866</v>
      </c>
      <c r="F40" s="88">
        <v>75.269504976670703</v>
      </c>
      <c r="G40" s="88">
        <v>74.435060855586272</v>
      </c>
      <c r="H40" s="88">
        <v>88.59261228454919</v>
      </c>
      <c r="I40" s="88">
        <v>81.666978347812616</v>
      </c>
      <c r="J40" s="88">
        <v>87.654126726049014</v>
      </c>
      <c r="K40" s="88">
        <v>92.682061568676033</v>
      </c>
      <c r="L40" s="88">
        <v>95.681204941413142</v>
      </c>
      <c r="M40" s="88">
        <v>98.304628329752092</v>
      </c>
    </row>
    <row r="41" spans="2:13">
      <c r="B41" s="94" t="s">
        <v>109</v>
      </c>
      <c r="C41" s="90">
        <v>1.0862000000000001</v>
      </c>
      <c r="D41" s="90">
        <v>1.0517000000000001</v>
      </c>
      <c r="E41" s="90">
        <v>1.2004999999999999</v>
      </c>
      <c r="F41" s="90">
        <v>1.1467000000000001</v>
      </c>
      <c r="G41" s="90">
        <v>1.1213</v>
      </c>
      <c r="H41" s="90">
        <v>1.2216</v>
      </c>
      <c r="I41" s="90">
        <v>1.1599999999999999</v>
      </c>
      <c r="J41" s="90">
        <v>1.17</v>
      </c>
      <c r="K41" s="90">
        <v>1.18</v>
      </c>
      <c r="L41" s="90">
        <v>1.2</v>
      </c>
      <c r="M41" s="90">
        <v>1.25</v>
      </c>
    </row>
    <row r="42" spans="2:13">
      <c r="B42" s="100" t="s">
        <v>110</v>
      </c>
      <c r="C42" s="88">
        <v>1.1055812344644602</v>
      </c>
      <c r="D42" s="88">
        <v>1.1087803899956183</v>
      </c>
      <c r="E42" s="88">
        <v>1.135908438067309</v>
      </c>
      <c r="F42" s="88">
        <v>1.1776105278592375</v>
      </c>
      <c r="G42" s="88">
        <v>1.1174352010892334</v>
      </c>
      <c r="H42" s="88">
        <v>1.1441909256075775</v>
      </c>
      <c r="I42" s="88">
        <v>1.1844844484010613</v>
      </c>
      <c r="J42" s="88">
        <v>1.1658333333333333</v>
      </c>
      <c r="K42" s="88">
        <v>1.1758333333333331</v>
      </c>
      <c r="L42" s="88">
        <v>1.1916666666666667</v>
      </c>
      <c r="M42" s="88">
        <v>1.2291666666666665</v>
      </c>
    </row>
    <row r="43" spans="2:13">
      <c r="B43" s="94" t="s">
        <v>111</v>
      </c>
      <c r="C43" s="90">
        <v>4.2413937600000002</v>
      </c>
      <c r="D43" s="90">
        <v>3.4275954700000004</v>
      </c>
      <c r="E43" s="90">
        <v>3.9712539999999996</v>
      </c>
      <c r="F43" s="90">
        <v>4.4432331600000001</v>
      </c>
      <c r="G43" s="90">
        <v>4.51962391</v>
      </c>
      <c r="H43" s="90">
        <v>6.3475557600000005</v>
      </c>
      <c r="I43" s="90">
        <v>6.38</v>
      </c>
      <c r="J43" s="90">
        <v>6.6689999999999996</v>
      </c>
      <c r="K43" s="90">
        <v>6.8085443666789667</v>
      </c>
      <c r="L43" s="90">
        <v>6.9921588087694087</v>
      </c>
      <c r="M43" s="90">
        <v>7.3552565193877752</v>
      </c>
    </row>
    <row r="44" spans="2:13">
      <c r="B44" s="101" t="s">
        <v>112</v>
      </c>
      <c r="C44" s="102">
        <v>3.6832870722682314</v>
      </c>
      <c r="D44" s="102">
        <v>3.8686086840311282</v>
      </c>
      <c r="E44" s="102">
        <v>3.6257315292995611</v>
      </c>
      <c r="F44" s="102">
        <v>4.3040087111733607</v>
      </c>
      <c r="G44" s="102">
        <v>4.4083673869856606</v>
      </c>
      <c r="H44" s="102">
        <v>5.8958744049442098</v>
      </c>
      <c r="I44" s="102">
        <v>6.3737042333115159</v>
      </c>
      <c r="J44" s="102">
        <v>6.4671365740740754</v>
      </c>
      <c r="K44" s="102">
        <v>6.6077984971910508</v>
      </c>
      <c r="L44" s="102">
        <v>6.7701851066274923</v>
      </c>
      <c r="M44" s="102">
        <v>7.0520324004961967</v>
      </c>
    </row>
    <row r="45" spans="2:13" ht="20.25" customHeight="1">
      <c r="B45" s="26" t="s">
        <v>113</v>
      </c>
      <c r="C45" s="27"/>
      <c r="D45" s="27"/>
      <c r="E45" s="27"/>
      <c r="F45" s="27"/>
      <c r="G45" s="27"/>
      <c r="H45" s="27"/>
      <c r="I45" s="27"/>
      <c r="J45" s="27"/>
      <c r="K45" s="27"/>
      <c r="L45" s="27"/>
      <c r="M45" s="27"/>
    </row>
    <row r="46" spans="2:13">
      <c r="B46" s="100" t="s">
        <v>120</v>
      </c>
      <c r="C46" s="88">
        <v>7.0297628200709505</v>
      </c>
      <c r="D46" s="88">
        <v>-3.4607329259320752</v>
      </c>
      <c r="E46" s="88">
        <v>-0.40194893272808008</v>
      </c>
      <c r="F46" s="88">
        <v>5.1414414881506554</v>
      </c>
      <c r="G46" s="88">
        <v>6.4988469901219981</v>
      </c>
      <c r="H46" s="88">
        <v>15.640202972808503</v>
      </c>
      <c r="I46" s="88">
        <v>13.589315344854347</v>
      </c>
      <c r="J46" s="88">
        <v>7.7812056059457957</v>
      </c>
      <c r="K46" s="88">
        <v>9.6364881352308362</v>
      </c>
      <c r="L46" s="88">
        <v>9.8018959982377076</v>
      </c>
      <c r="M46" s="88">
        <v>9.9676974019087705</v>
      </c>
    </row>
    <row r="47" spans="2:13">
      <c r="B47" s="94" t="s">
        <v>114</v>
      </c>
      <c r="C47" s="90">
        <v>6.18</v>
      </c>
      <c r="D47" s="90">
        <v>6.05</v>
      </c>
      <c r="E47" s="90">
        <v>5.23</v>
      </c>
      <c r="F47" s="90">
        <v>4.8</v>
      </c>
      <c r="G47" s="90">
        <v>5.01</v>
      </c>
      <c r="H47" s="90">
        <v>4.16</v>
      </c>
      <c r="I47" s="90">
        <v>4.3</v>
      </c>
      <c r="J47" s="90">
        <v>4.8</v>
      </c>
      <c r="K47" s="90">
        <v>4.5</v>
      </c>
      <c r="L47" s="90">
        <v>4.5</v>
      </c>
      <c r="M47" s="90">
        <v>4.5</v>
      </c>
    </row>
    <row r="48" spans="2:13">
      <c r="B48" s="100" t="s">
        <v>121</v>
      </c>
      <c r="C48" s="88">
        <v>4.42</v>
      </c>
      <c r="D48" s="88">
        <v>5.17</v>
      </c>
      <c r="E48" s="88">
        <v>4.5199999999999996</v>
      </c>
      <c r="F48" s="88">
        <v>2.73</v>
      </c>
      <c r="G48" s="88">
        <v>2.12</v>
      </c>
      <c r="H48" s="88">
        <v>1.45</v>
      </c>
      <c r="I48" s="88">
        <v>1.7999999999999998</v>
      </c>
      <c r="J48" s="88">
        <v>2.2999999999999998</v>
      </c>
      <c r="K48" s="88">
        <v>2</v>
      </c>
      <c r="L48" s="88">
        <v>2</v>
      </c>
      <c r="M48" s="88">
        <v>2</v>
      </c>
    </row>
    <row r="49" spans="1:13">
      <c r="B49" s="94" t="s">
        <v>122</v>
      </c>
      <c r="C49" s="90">
        <v>4.1940431345214524</v>
      </c>
      <c r="D49" s="90">
        <v>-4.8586355535923715</v>
      </c>
      <c r="E49" s="90">
        <v>1.9210043167844804</v>
      </c>
      <c r="F49" s="90">
        <v>10.899692569068286</v>
      </c>
      <c r="G49" s="90">
        <v>14.020817493402472</v>
      </c>
      <c r="H49" s="90">
        <v>15.433417356967283</v>
      </c>
      <c r="I49" s="90">
        <v>16.218317434531237</v>
      </c>
      <c r="J49" s="90">
        <v>9.0906250858364235</v>
      </c>
      <c r="K49" s="90">
        <v>12.74929122799524</v>
      </c>
      <c r="L49" s="90">
        <v>12.804172760431065</v>
      </c>
      <c r="M49" s="90">
        <v>12.858758320354347</v>
      </c>
    </row>
    <row r="50" spans="1:13">
      <c r="B50" s="103"/>
      <c r="C50" s="103"/>
      <c r="D50" s="103"/>
      <c r="E50" s="103"/>
      <c r="F50" s="103"/>
      <c r="G50" s="103"/>
      <c r="H50" s="103"/>
      <c r="I50" s="103"/>
      <c r="J50" s="103"/>
      <c r="K50" s="103"/>
      <c r="L50" s="103"/>
      <c r="M50" s="103"/>
    </row>
    <row r="51" spans="1:13" s="105" customFormat="1" ht="12.95" customHeight="1">
      <c r="A51" s="104" t="s">
        <v>123</v>
      </c>
      <c r="B51" s="210" t="s">
        <v>124</v>
      </c>
      <c r="C51" s="210"/>
      <c r="D51" s="210"/>
      <c r="E51" s="210"/>
      <c r="F51" s="210"/>
      <c r="G51" s="210"/>
      <c r="H51" s="210"/>
      <c r="I51" s="210"/>
      <c r="J51" s="210"/>
      <c r="K51" s="210"/>
      <c r="L51" s="210"/>
      <c r="M51" s="210"/>
    </row>
    <row r="52" spans="1:13" s="105" customFormat="1" ht="33.950000000000003" customHeight="1">
      <c r="A52" s="106" t="s">
        <v>125</v>
      </c>
      <c r="B52" s="211" t="s">
        <v>125</v>
      </c>
      <c r="C52" s="211"/>
      <c r="D52" s="211"/>
      <c r="E52" s="211"/>
      <c r="F52" s="211"/>
      <c r="G52" s="211"/>
      <c r="H52" s="211"/>
      <c r="I52" s="211"/>
      <c r="J52" s="211"/>
      <c r="K52" s="211"/>
      <c r="L52" s="211"/>
      <c r="M52" s="211"/>
    </row>
    <row r="53" spans="1:13" s="105" customFormat="1">
      <c r="A53" s="107" t="s">
        <v>126</v>
      </c>
      <c r="B53" s="108" t="s">
        <v>175</v>
      </c>
      <c r="C53" s="109"/>
      <c r="D53" s="109"/>
      <c r="E53" s="109"/>
      <c r="F53" s="109"/>
      <c r="G53" s="109"/>
      <c r="H53" s="109"/>
      <c r="I53" s="110"/>
      <c r="J53" s="110"/>
      <c r="K53" s="110"/>
      <c r="L53" s="110"/>
      <c r="M53" s="110"/>
    </row>
    <row r="54" spans="1:13" s="105" customFormat="1">
      <c r="A54" s="107"/>
      <c r="B54" s="108"/>
      <c r="C54" s="109"/>
      <c r="D54" s="109"/>
      <c r="E54" s="109"/>
      <c r="F54" s="109"/>
      <c r="G54" s="109"/>
      <c r="H54" s="109"/>
      <c r="I54" s="110"/>
      <c r="J54" s="110"/>
      <c r="K54" s="110"/>
      <c r="L54" s="110"/>
      <c r="M54" s="110"/>
    </row>
    <row r="55" spans="1:13" s="105" customFormat="1" ht="15">
      <c r="A55" s="107"/>
      <c r="B55" s="108"/>
      <c r="C55" s="109"/>
      <c r="D55" s="109"/>
      <c r="E55" s="109"/>
      <c r="F55" s="109"/>
      <c r="G55" s="109"/>
      <c r="H55"/>
      <c r="I55" s="208" t="s">
        <v>181</v>
      </c>
      <c r="J55" s="208"/>
      <c r="K55" s="208"/>
      <c r="L55" s="110"/>
      <c r="M55" s="110"/>
    </row>
    <row r="56" spans="1:13" s="105" customFormat="1" ht="15">
      <c r="A56" s="107"/>
      <c r="B56" s="108"/>
      <c r="C56" s="109"/>
      <c r="D56" s="109"/>
      <c r="E56" s="109"/>
      <c r="F56" s="109"/>
      <c r="G56" s="109"/>
      <c r="H56"/>
      <c r="I56" s="3" t="s">
        <v>178</v>
      </c>
      <c r="J56" s="3" t="s">
        <v>147</v>
      </c>
      <c r="K56" s="3" t="s">
        <v>179</v>
      </c>
      <c r="M56" s="110"/>
    </row>
    <row r="57" spans="1:13" s="105" customFormat="1" ht="15">
      <c r="A57" s="107"/>
      <c r="B57" s="108"/>
      <c r="C57" s="109"/>
      <c r="D57" s="109"/>
      <c r="E57" s="109"/>
      <c r="F57" s="109"/>
      <c r="G57" s="109"/>
      <c r="H57">
        <v>2021</v>
      </c>
      <c r="I57">
        <v>5.5</v>
      </c>
      <c r="J57" s="10">
        <v>0.1</v>
      </c>
      <c r="K57" s="12">
        <v>9.2499999999999999E-2</v>
      </c>
      <c r="M57" s="110"/>
    </row>
    <row r="58" spans="1:13" s="105" customFormat="1" ht="15">
      <c r="A58" s="107"/>
      <c r="B58" s="108"/>
      <c r="C58" s="109"/>
      <c r="D58" s="109"/>
      <c r="E58" s="109"/>
      <c r="F58" s="109"/>
      <c r="G58" s="109"/>
      <c r="H58">
        <v>2022</v>
      </c>
      <c r="I58">
        <v>5.7</v>
      </c>
      <c r="J58" s="12">
        <v>4.9000000000000002E-2</v>
      </c>
      <c r="K58" s="12">
        <v>0.10249999999999999</v>
      </c>
      <c r="M58" s="110"/>
    </row>
    <row r="59" spans="1:13" s="105" customFormat="1" ht="15">
      <c r="A59" s="107"/>
      <c r="B59" s="108"/>
      <c r="C59" s="109"/>
      <c r="D59" s="109"/>
      <c r="E59" s="109"/>
      <c r="F59" s="109"/>
      <c r="G59" s="109"/>
      <c r="H59">
        <v>2023</v>
      </c>
      <c r="I59">
        <v>5.77</v>
      </c>
      <c r="J59" s="12">
        <v>3.2500000000000001E-2</v>
      </c>
      <c r="K59" s="10">
        <v>0.08</v>
      </c>
      <c r="M59" s="110"/>
    </row>
    <row r="60" spans="1:13" s="105" customFormat="1" ht="15">
      <c r="A60" s="107"/>
      <c r="B60" s="108"/>
      <c r="C60" s="109"/>
      <c r="D60" s="109"/>
      <c r="E60" s="109"/>
      <c r="F60" s="109"/>
      <c r="G60" s="109"/>
      <c r="H60">
        <v>2024</v>
      </c>
      <c r="I60">
        <v>5.83</v>
      </c>
      <c r="J60" s="10">
        <v>0.03</v>
      </c>
      <c r="K60" s="10">
        <v>0.08</v>
      </c>
      <c r="M60" s="110"/>
    </row>
    <row r="61" spans="1:13" s="105" customFormat="1" ht="15">
      <c r="A61" s="107"/>
      <c r="B61" s="108"/>
      <c r="C61" s="109"/>
      <c r="D61" s="109"/>
      <c r="E61" s="109"/>
      <c r="F61" s="109"/>
      <c r="G61" s="109"/>
      <c r="H61">
        <v>2025</v>
      </c>
      <c r="I61" s="35">
        <v>5.88</v>
      </c>
      <c r="J61" s="112">
        <v>0.03</v>
      </c>
      <c r="K61" s="112">
        <v>0.08</v>
      </c>
      <c r="M61" s="110"/>
    </row>
    <row r="62" spans="1:13" s="105" customFormat="1">
      <c r="A62" s="107"/>
      <c r="B62" s="108"/>
      <c r="C62" s="109"/>
      <c r="D62" s="109"/>
      <c r="E62" s="109"/>
      <c r="F62" s="109"/>
      <c r="G62" s="109"/>
      <c r="H62" s="109"/>
      <c r="I62" s="110"/>
      <c r="J62" s="110"/>
      <c r="K62" s="110"/>
      <c r="L62" s="110"/>
      <c r="M62" s="110"/>
    </row>
    <row r="63" spans="1:13" s="105" customFormat="1">
      <c r="A63" s="107"/>
      <c r="B63" s="108"/>
      <c r="C63" s="109"/>
      <c r="D63" s="109"/>
      <c r="E63" s="109"/>
      <c r="F63" s="109"/>
      <c r="G63" s="109"/>
      <c r="H63" s="109"/>
      <c r="I63" s="110"/>
      <c r="J63" s="110"/>
      <c r="K63" s="110"/>
      <c r="L63" s="110"/>
      <c r="M63" s="110"/>
    </row>
    <row r="64" spans="1:13">
      <c r="B64" s="103"/>
      <c r="C64" s="103"/>
      <c r="D64" s="103"/>
      <c r="E64" s="103"/>
      <c r="F64" s="103"/>
      <c r="G64" s="103"/>
      <c r="H64" s="103"/>
      <c r="I64" s="103"/>
      <c r="J64" s="103"/>
      <c r="K64" s="103"/>
      <c r="L64" s="103"/>
      <c r="M64" s="103"/>
    </row>
  </sheetData>
  <mergeCells count="4">
    <mergeCell ref="B3:K3"/>
    <mergeCell ref="B51:M51"/>
    <mergeCell ref="B52:M52"/>
    <mergeCell ref="I55:K55"/>
  </mergeCells>
  <hyperlinks>
    <hyperlink ref="B1" r:id="rId1" xr:uid="{BDD6D86D-1149-431D-944A-E852D66759F7}"/>
  </hyperlinks>
  <pageMargins left="0.23622047244094491" right="0.23622047244094491" top="0.74803149606299213" bottom="0.74803149606299213" header="0.31496062992125984" footer="0.31496062992125984"/>
  <pageSetup paperSize="32767" scale="55" orientation="landscape" r:id="rId2"/>
  <headerFooter alignWithMargins="0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186080-3C45-4006-AA87-6D9BDDC0720A}">
  <sheetPr codeName="Planilha5">
    <pageSetUpPr fitToPage="1"/>
  </sheetPr>
  <dimension ref="A1:AD57"/>
  <sheetViews>
    <sheetView showGridLines="0" topLeftCell="B1" zoomScaleNormal="100" workbookViewId="0">
      <pane xSplit="2" ySplit="4" topLeftCell="R41" activePane="bottomRight" state="frozen"/>
      <selection activeCell="B1" sqref="B1"/>
      <selection pane="topRight" activeCell="D1" sqref="D1"/>
      <selection pane="bottomLeft" activeCell="B3" sqref="B3"/>
      <selection pane="bottomRight" activeCell="Y28" sqref="Y28"/>
    </sheetView>
  </sheetViews>
  <sheetFormatPr defaultColWidth="9.140625" defaultRowHeight="12.95" customHeight="1" outlineLevelCol="1"/>
  <cols>
    <col min="1" max="1" width="9.140625" style="40" hidden="1" customWidth="1"/>
    <col min="2" max="2" width="7.28515625" style="40" bestFit="1" customWidth="1"/>
    <col min="3" max="3" width="43" style="35" customWidth="1"/>
    <col min="4" max="8" width="7.42578125" style="35" hidden="1" customWidth="1" outlineLevel="1"/>
    <col min="9" max="10" width="7.42578125" style="36" hidden="1" customWidth="1" outlineLevel="1"/>
    <col min="11" max="11" width="7.42578125" style="37" hidden="1" customWidth="1" outlineLevel="1"/>
    <col min="12" max="13" width="7.42578125" style="38" hidden="1" customWidth="1" outlineLevel="1"/>
    <col min="14" max="16" width="7.5703125" style="38" hidden="1" customWidth="1" outlineLevel="1"/>
    <col min="17" max="17" width="7.5703125" style="35" hidden="1" customWidth="1" outlineLevel="1"/>
    <col min="18" max="18" width="7.42578125" style="35" customWidth="1" collapsed="1"/>
    <col min="19" max="27" width="7.42578125" style="35" customWidth="1"/>
    <col min="28" max="28" width="8.140625" style="35" customWidth="1"/>
    <col min="29" max="29" width="9.140625" style="40" customWidth="1"/>
    <col min="30" max="16384" width="9.140625" style="40"/>
  </cols>
  <sheetData>
    <row r="1" spans="2:30" ht="12.95" customHeight="1">
      <c r="B1" s="81" t="s">
        <v>174</v>
      </c>
    </row>
    <row r="2" spans="2:30" ht="12.95" customHeight="1">
      <c r="B2" s="81"/>
    </row>
    <row r="3" spans="2:30" ht="66" customHeight="1">
      <c r="U3" s="212"/>
      <c r="V3" s="212"/>
      <c r="W3" s="212"/>
      <c r="X3" s="213"/>
      <c r="Y3" s="213"/>
      <c r="Z3" s="39"/>
    </row>
    <row r="4" spans="2:30" s="43" customFormat="1" ht="12.95" customHeight="1">
      <c r="C4" s="41"/>
      <c r="D4" s="42">
        <v>2001</v>
      </c>
      <c r="E4" s="42">
        <v>2002</v>
      </c>
      <c r="F4" s="42">
        <v>2003</v>
      </c>
      <c r="G4" s="42">
        <v>2004</v>
      </c>
      <c r="H4" s="42">
        <v>2005</v>
      </c>
      <c r="I4" s="42">
        <v>2006</v>
      </c>
      <c r="J4" s="42">
        <v>2007</v>
      </c>
      <c r="K4" s="42">
        <v>2008</v>
      </c>
      <c r="L4" s="42">
        <v>2009</v>
      </c>
      <c r="M4" s="42">
        <v>2010</v>
      </c>
      <c r="N4" s="42">
        <v>2011</v>
      </c>
      <c r="O4" s="42">
        <v>2012</v>
      </c>
      <c r="P4" s="42">
        <v>2013</v>
      </c>
      <c r="Q4" s="42">
        <v>2014</v>
      </c>
      <c r="R4" s="42">
        <v>2015</v>
      </c>
      <c r="S4" s="42">
        <v>2016</v>
      </c>
      <c r="T4" s="42">
        <v>2017</v>
      </c>
      <c r="U4" s="42">
        <v>2018</v>
      </c>
      <c r="V4" s="42">
        <v>2019</v>
      </c>
      <c r="W4" s="42">
        <v>2020</v>
      </c>
      <c r="X4" s="42" t="s">
        <v>127</v>
      </c>
      <c r="Y4" s="42" t="s">
        <v>128</v>
      </c>
      <c r="Z4" s="42" t="s">
        <v>129</v>
      </c>
      <c r="AA4" s="42" t="s">
        <v>130</v>
      </c>
      <c r="AB4" s="42" t="s">
        <v>131</v>
      </c>
    </row>
    <row r="5" spans="2:30" ht="6.75" customHeight="1">
      <c r="C5" s="44" t="s">
        <v>132</v>
      </c>
      <c r="D5" s="45">
        <v>37226</v>
      </c>
      <c r="E5" s="45">
        <f>EDATE(D5,12)</f>
        <v>37591</v>
      </c>
      <c r="F5" s="45">
        <f t="shared" ref="F5:AB5" si="0">EDATE(E5,12)</f>
        <v>37956</v>
      </c>
      <c r="G5" s="45">
        <f t="shared" si="0"/>
        <v>38322</v>
      </c>
      <c r="H5" s="45">
        <f t="shared" si="0"/>
        <v>38687</v>
      </c>
      <c r="I5" s="45">
        <f t="shared" si="0"/>
        <v>39052</v>
      </c>
      <c r="J5" s="45">
        <f t="shared" si="0"/>
        <v>39417</v>
      </c>
      <c r="K5" s="45">
        <f t="shared" si="0"/>
        <v>39783</v>
      </c>
      <c r="L5" s="45">
        <f t="shared" si="0"/>
        <v>40148</v>
      </c>
      <c r="M5" s="45">
        <f t="shared" si="0"/>
        <v>40513</v>
      </c>
      <c r="N5" s="45">
        <f t="shared" si="0"/>
        <v>40878</v>
      </c>
      <c r="O5" s="45">
        <f t="shared" si="0"/>
        <v>41244</v>
      </c>
      <c r="P5" s="45">
        <f t="shared" si="0"/>
        <v>41609</v>
      </c>
      <c r="Q5" s="45">
        <f t="shared" si="0"/>
        <v>41974</v>
      </c>
      <c r="R5" s="45">
        <f t="shared" si="0"/>
        <v>42339</v>
      </c>
      <c r="S5" s="45">
        <f t="shared" si="0"/>
        <v>42705</v>
      </c>
      <c r="T5" s="45">
        <f t="shared" si="0"/>
        <v>43070</v>
      </c>
      <c r="U5" s="45">
        <f t="shared" si="0"/>
        <v>43435</v>
      </c>
      <c r="V5" s="45">
        <f t="shared" si="0"/>
        <v>43800</v>
      </c>
      <c r="W5" s="45">
        <f t="shared" si="0"/>
        <v>44166</v>
      </c>
      <c r="X5" s="45">
        <f t="shared" si="0"/>
        <v>44531</v>
      </c>
      <c r="Y5" s="45">
        <f t="shared" si="0"/>
        <v>44896</v>
      </c>
      <c r="Z5" s="45">
        <f t="shared" si="0"/>
        <v>45261</v>
      </c>
      <c r="AA5" s="45">
        <f t="shared" si="0"/>
        <v>45627</v>
      </c>
      <c r="AB5" s="45">
        <f t="shared" si="0"/>
        <v>45992</v>
      </c>
    </row>
    <row r="6" spans="2:30" ht="15.95" customHeight="1">
      <c r="C6" s="46" t="s">
        <v>133</v>
      </c>
      <c r="D6" s="47"/>
      <c r="E6" s="47"/>
      <c r="F6" s="47"/>
      <c r="G6" s="47"/>
      <c r="H6" s="47"/>
      <c r="I6" s="47"/>
      <c r="J6" s="47"/>
      <c r="K6" s="47"/>
      <c r="L6" s="47"/>
      <c r="M6" s="47"/>
      <c r="N6" s="47"/>
      <c r="O6" s="47"/>
      <c r="P6" s="47"/>
      <c r="Q6" s="47"/>
      <c r="R6" s="47"/>
      <c r="S6" s="47"/>
      <c r="T6" s="47"/>
      <c r="U6" s="47"/>
      <c r="V6" s="47"/>
      <c r="W6" s="47"/>
      <c r="X6" s="47"/>
      <c r="Y6" s="47"/>
      <c r="Z6" s="47"/>
      <c r="AA6" s="47"/>
      <c r="AB6" s="47"/>
    </row>
    <row r="7" spans="2:30" ht="14.1" customHeight="1">
      <c r="C7" s="48" t="s">
        <v>134</v>
      </c>
      <c r="D7" s="49">
        <v>2.4820000000000002E-2</v>
      </c>
      <c r="E7" s="49">
        <v>2.9910000000000003E-2</v>
      </c>
      <c r="F7" s="49">
        <v>4.2830000000000007E-2</v>
      </c>
      <c r="G7" s="49">
        <v>5.3859999999999998E-2</v>
      </c>
      <c r="H7" s="49">
        <v>4.8940000000000004E-2</v>
      </c>
      <c r="I7" s="49">
        <v>5.4669999999999996E-2</v>
      </c>
      <c r="J7" s="49">
        <v>5.5739999999999998E-2</v>
      </c>
      <c r="K7" s="49">
        <v>3.0369999999999998E-2</v>
      </c>
      <c r="L7" s="49">
        <v>-1.1000000000000001E-3</v>
      </c>
      <c r="M7" s="49">
        <v>5.3849999999999995E-2</v>
      </c>
      <c r="N7" s="49">
        <v>4.2819999999999997E-2</v>
      </c>
      <c r="O7" s="49">
        <v>3.5130000000000002E-2</v>
      </c>
      <c r="P7" s="49">
        <v>3.4910000000000004E-2</v>
      </c>
      <c r="Q7" s="49">
        <v>3.5799999999999998E-2</v>
      </c>
      <c r="R7" s="50">
        <v>3.4509999999999999E-2</v>
      </c>
      <c r="S7" s="49">
        <v>3.2680000000000001E-2</v>
      </c>
      <c r="T7" s="49">
        <v>3.7999999999999999E-2</v>
      </c>
      <c r="U7" s="50">
        <v>3.6000000000000004E-2</v>
      </c>
      <c r="V7" s="50">
        <v>2.7999999999999997E-2</v>
      </c>
      <c r="W7" s="50">
        <v>-3.3000000000000002E-2</v>
      </c>
      <c r="X7" s="29">
        <v>0.06</v>
      </c>
      <c r="Y7" s="29">
        <v>3.9E-2</v>
      </c>
      <c r="Z7" s="29">
        <v>0.03</v>
      </c>
      <c r="AA7" s="29">
        <v>0.03</v>
      </c>
      <c r="AB7" s="29">
        <v>0.03</v>
      </c>
    </row>
    <row r="8" spans="2:30" ht="14.1" customHeight="1">
      <c r="C8" s="48" t="s">
        <v>135</v>
      </c>
      <c r="D8" s="50">
        <v>9.5448317856599019E-3</v>
      </c>
      <c r="E8" s="50">
        <v>1.6963976054405361E-2</v>
      </c>
      <c r="F8" s="50">
        <v>2.7957355950298135E-2</v>
      </c>
      <c r="G8" s="50">
        <v>3.8527279939418069E-2</v>
      </c>
      <c r="H8" s="50">
        <v>3.4834059042896603E-2</v>
      </c>
      <c r="I8" s="50">
        <v>2.7823075839020772E-2</v>
      </c>
      <c r="J8" s="50">
        <v>2.0109820513322774E-2</v>
      </c>
      <c r="K8" s="50">
        <v>1.2224860630187795E-3</v>
      </c>
      <c r="L8" s="50">
        <v>-2.5998849325576945E-2</v>
      </c>
      <c r="M8" s="50">
        <v>2.7086628643437027E-2</v>
      </c>
      <c r="N8" s="50">
        <v>1.5496197840117576E-2</v>
      </c>
      <c r="O8" s="50">
        <v>2.2810936664254378E-2</v>
      </c>
      <c r="P8" s="50">
        <v>1.8413928879045027E-2</v>
      </c>
      <c r="Q8" s="50">
        <v>2.2883654618716553E-2</v>
      </c>
      <c r="R8" s="50">
        <v>2.7061026098357699E-2</v>
      </c>
      <c r="S8" s="50">
        <v>1.667596303686536E-2</v>
      </c>
      <c r="T8" s="50">
        <v>2.2556178345390032E-2</v>
      </c>
      <c r="U8" s="50">
        <v>2.9188399865037518E-2</v>
      </c>
      <c r="V8" s="50">
        <v>2.288948126491408E-2</v>
      </c>
      <c r="W8" s="50">
        <v>-3.404666705196846E-2</v>
      </c>
      <c r="X8" s="51">
        <v>5.6441266248395072E-2</v>
      </c>
      <c r="Y8" s="51">
        <v>4.3042414709542287E-2</v>
      </c>
      <c r="Z8" s="51">
        <v>2.4592550106951272E-2</v>
      </c>
      <c r="AA8" s="51">
        <v>2.1729311790203543E-2</v>
      </c>
      <c r="AB8" s="51">
        <v>2.1462577223411827E-2</v>
      </c>
    </row>
    <row r="9" spans="2:30" ht="14.1" customHeight="1">
      <c r="C9" s="48" t="s">
        <v>136</v>
      </c>
      <c r="D9" s="50">
        <v>2.1867225822844949E-2</v>
      </c>
      <c r="E9" s="50">
        <v>9.1499364166043318E-3</v>
      </c>
      <c r="F9" s="50">
        <v>6.7375731906731406E-3</v>
      </c>
      <c r="G9" s="50">
        <v>2.0376683418668051E-2</v>
      </c>
      <c r="H9" s="50">
        <v>1.7648948966810796E-2</v>
      </c>
      <c r="I9" s="50">
        <v>3.3281402697241669E-2</v>
      </c>
      <c r="J9" s="50">
        <v>2.9893390820245003E-2</v>
      </c>
      <c r="K9" s="50">
        <v>3.0925029244772695E-3</v>
      </c>
      <c r="L9" s="50">
        <v>-4.4671805671820164E-2</v>
      </c>
      <c r="M9" s="50">
        <v>2.0550063874302138E-2</v>
      </c>
      <c r="N9" s="50">
        <v>1.7431392509626331E-2</v>
      </c>
      <c r="O9" s="50">
        <v>-8.1527680877170328E-3</v>
      </c>
      <c r="P9" s="50">
        <v>-1.9010247550959036E-3</v>
      </c>
      <c r="Q9" s="50">
        <v>1.4028659325634241E-2</v>
      </c>
      <c r="R9" s="50">
        <v>1.9279868209969742E-2</v>
      </c>
      <c r="S9" s="50">
        <v>1.8496642261777385E-2</v>
      </c>
      <c r="T9" s="50">
        <v>2.755266454700922E-2</v>
      </c>
      <c r="U9" s="50">
        <v>1.8149025386797302E-2</v>
      </c>
      <c r="V9" s="50">
        <v>1.5799432434231875E-2</v>
      </c>
      <c r="W9" s="50">
        <v>-6.5049448444304492E-2</v>
      </c>
      <c r="X9" s="51">
        <v>5.1749284808648932E-2</v>
      </c>
      <c r="Y9" s="51">
        <v>4.2886272822188376E-2</v>
      </c>
      <c r="Z9" s="51">
        <v>2.1035188225948298E-2</v>
      </c>
      <c r="AA9" s="51">
        <v>1.4920736837230164E-2</v>
      </c>
      <c r="AB9" s="51">
        <v>1.2054108080999715E-2</v>
      </c>
    </row>
    <row r="10" spans="2:30" ht="14.1" customHeight="1">
      <c r="C10" s="48" t="s">
        <v>137</v>
      </c>
      <c r="D10" s="50">
        <v>8.3680672207818718E-2</v>
      </c>
      <c r="E10" s="50">
        <v>9.0857254569743695E-2</v>
      </c>
      <c r="F10" s="50">
        <v>0.10014381056713395</v>
      </c>
      <c r="G10" s="50">
        <v>0.10143400487264609</v>
      </c>
      <c r="H10" s="50">
        <v>0.11313271551794446</v>
      </c>
      <c r="I10" s="50">
        <v>0.12671676971464207</v>
      </c>
      <c r="J10" s="50">
        <v>0.14203844557512846</v>
      </c>
      <c r="K10" s="50">
        <v>9.688572119847616E-2</v>
      </c>
      <c r="L10" s="50">
        <v>9.3136602303542704E-2</v>
      </c>
      <c r="M10" s="50">
        <v>0.1088319781601943</v>
      </c>
      <c r="N10" s="50">
        <v>9.6630187412480528E-2</v>
      </c>
      <c r="O10" s="50">
        <v>7.9938995105054866E-2</v>
      </c>
      <c r="P10" s="50">
        <v>7.9432175902665381E-2</v>
      </c>
      <c r="Q10" s="50">
        <v>7.3677961209598353E-2</v>
      </c>
      <c r="R10" s="50">
        <v>7.1158984011838955E-2</v>
      </c>
      <c r="S10" s="50">
        <v>6.7648959439999823E-2</v>
      </c>
      <c r="T10" s="50">
        <v>7.0269248211541013E-2</v>
      </c>
      <c r="U10" s="50">
        <v>6.7084723021050952E-2</v>
      </c>
      <c r="V10" s="50">
        <v>6.0999999999999999E-2</v>
      </c>
      <c r="W10" s="50">
        <v>2.3E-2</v>
      </c>
      <c r="X10" s="51">
        <v>7.8E-2</v>
      </c>
      <c r="Y10" s="51">
        <v>5.0999999999999997E-2</v>
      </c>
      <c r="Z10" s="51">
        <v>0.05</v>
      </c>
      <c r="AA10" s="51">
        <v>4.9000000000000002E-2</v>
      </c>
      <c r="AB10" s="51">
        <v>4.9000000000000002E-2</v>
      </c>
    </row>
    <row r="11" spans="2:30" ht="14.1" customHeight="1">
      <c r="C11" s="48" t="s">
        <v>138</v>
      </c>
      <c r="D11" s="50">
        <v>4.2093722866456407E-3</v>
      </c>
      <c r="E11" s="50">
        <v>8.3343065223751012E-4</v>
      </c>
      <c r="F11" s="50">
        <v>1.5705741192672651E-2</v>
      </c>
      <c r="G11" s="50">
        <v>2.1681310698938416E-2</v>
      </c>
      <c r="H11" s="50">
        <v>1.6840695086973279E-2</v>
      </c>
      <c r="I11" s="50">
        <v>1.3889826556281459E-2</v>
      </c>
      <c r="J11" s="50">
        <v>1.6437568389626955E-2</v>
      </c>
      <c r="K11" s="50">
        <v>-1.1181322215491396E-2</v>
      </c>
      <c r="L11" s="50">
        <v>-5.3976278596393867E-2</v>
      </c>
      <c r="M11" s="50">
        <v>4.2056262260079746E-2</v>
      </c>
      <c r="N11" s="50">
        <v>-9.778977134533573E-4</v>
      </c>
      <c r="O11" s="50">
        <v>1.4783856922333749E-2</v>
      </c>
      <c r="P11" s="50">
        <v>2.0439723014916478E-2</v>
      </c>
      <c r="Q11" s="50">
        <v>3.0000000000000001E-3</v>
      </c>
      <c r="R11" s="50">
        <v>1.6E-2</v>
      </c>
      <c r="S11" s="50">
        <v>8.0000000000000002E-3</v>
      </c>
      <c r="T11" s="50">
        <v>1.7000000000000001E-2</v>
      </c>
      <c r="U11" s="50">
        <v>6.0000000000000001E-3</v>
      </c>
      <c r="V11" s="50">
        <v>3.0000000000000001E-3</v>
      </c>
      <c r="W11" s="50">
        <v>-4.8000000000000001E-2</v>
      </c>
      <c r="X11" s="51">
        <v>2.1999999999999999E-2</v>
      </c>
      <c r="Y11" s="51">
        <v>0.02</v>
      </c>
      <c r="Z11" s="51">
        <v>9.0304824976372711E-3</v>
      </c>
      <c r="AA11" s="51">
        <v>9.030424507707524E-3</v>
      </c>
      <c r="AB11" s="51">
        <v>9.030367057122568E-3</v>
      </c>
    </row>
    <row r="12" spans="2:30" ht="15.95" customHeight="1">
      <c r="C12" s="52" t="s">
        <v>8</v>
      </c>
      <c r="D12" s="53"/>
      <c r="E12" s="53"/>
      <c r="F12" s="53"/>
      <c r="G12" s="53"/>
      <c r="H12" s="53"/>
      <c r="I12" s="53"/>
      <c r="J12" s="53"/>
      <c r="K12" s="53"/>
      <c r="L12" s="53"/>
      <c r="M12" s="53"/>
      <c r="N12" s="53"/>
      <c r="O12" s="53"/>
      <c r="P12" s="53"/>
      <c r="Q12" s="53"/>
      <c r="R12" s="53"/>
      <c r="S12" s="53"/>
      <c r="T12" s="53"/>
      <c r="U12" s="53"/>
      <c r="V12" s="53"/>
      <c r="W12" s="53"/>
      <c r="X12" s="53"/>
      <c r="Y12" s="53"/>
      <c r="Z12" s="53"/>
      <c r="AA12" s="53"/>
      <c r="AB12" s="53"/>
    </row>
    <row r="13" spans="2:30" ht="14.1" customHeight="1">
      <c r="C13" s="48" t="s">
        <v>139</v>
      </c>
      <c r="D13" s="50">
        <v>1.6036655211913109E-2</v>
      </c>
      <c r="E13" s="50">
        <v>2.4802705749718212E-2</v>
      </c>
      <c r="F13" s="50">
        <v>2.0352035203520247E-2</v>
      </c>
      <c r="G13" s="50">
        <v>3.3423180592991875E-2</v>
      </c>
      <c r="H13" s="50">
        <v>3.3385498174230532E-2</v>
      </c>
      <c r="I13" s="50">
        <v>2.5239777889954462E-2</v>
      </c>
      <c r="J13" s="50">
        <v>4.1088133924175319E-2</v>
      </c>
      <c r="K13" s="50">
        <v>-2.2228002553859039E-4</v>
      </c>
      <c r="L13" s="50">
        <v>2.8141231232083674E-2</v>
      </c>
      <c r="M13" s="50">
        <v>1.4377930222179369E-2</v>
      </c>
      <c r="N13" s="50">
        <v>3.0620668384193861E-2</v>
      </c>
      <c r="O13" s="50">
        <v>1.7595049796895523E-2</v>
      </c>
      <c r="P13" s="50">
        <v>1.5128383667573297E-2</v>
      </c>
      <c r="Q13" s="50">
        <v>6.5312139196231911E-3</v>
      </c>
      <c r="R13" s="50">
        <v>6.3872475153647912E-3</v>
      </c>
      <c r="S13" s="50">
        <v>2.0507989115119862E-2</v>
      </c>
      <c r="T13" s="50">
        <v>2.1014931770504841E-2</v>
      </c>
      <c r="U13" s="50">
        <v>1.9201892337003867E-2</v>
      </c>
      <c r="V13" s="50">
        <v>2.2614488322448389E-2</v>
      </c>
      <c r="W13" s="50">
        <v>1.3001398124731445E-2</v>
      </c>
      <c r="X13" s="51">
        <v>6.9735149537909047E-2</v>
      </c>
      <c r="Y13" s="51">
        <v>3.0885840087590433E-2</v>
      </c>
      <c r="Z13" s="51">
        <v>2.4879269098442514E-2</v>
      </c>
      <c r="AA13" s="51">
        <v>2.4879269098442292E-2</v>
      </c>
      <c r="AB13" s="51">
        <v>2.4879269098442514E-2</v>
      </c>
      <c r="AD13" s="54"/>
    </row>
    <row r="14" spans="2:30" ht="14.1" customHeight="1">
      <c r="C14" s="48" t="s">
        <v>140</v>
      </c>
      <c r="D14" s="50">
        <v>2.0489094999999999E-2</v>
      </c>
      <c r="E14" s="50">
        <v>2.2776339E-2</v>
      </c>
      <c r="F14" s="50">
        <v>1.9736147999999998E-2</v>
      </c>
      <c r="G14" s="50">
        <v>2.3597599E-2</v>
      </c>
      <c r="H14" s="50">
        <v>2.2244692E-2</v>
      </c>
      <c r="I14" s="50">
        <v>1.9188922000000001E-2</v>
      </c>
      <c r="J14" s="50">
        <v>3.0667702000000002E-2</v>
      </c>
      <c r="K14" s="50">
        <v>1.5819209000000001E-2</v>
      </c>
      <c r="L14" s="50">
        <v>9.2695590000000001E-3</v>
      </c>
      <c r="M14" s="50">
        <v>2.2134460000000002E-2</v>
      </c>
      <c r="N14" s="50">
        <v>2.7495731999999998E-2</v>
      </c>
      <c r="O14" s="50">
        <v>2.2200000000000001E-2</v>
      </c>
      <c r="P14" s="50">
        <v>8.5000000000000006E-3</v>
      </c>
      <c r="Q14" s="50">
        <v>-1.6981320547397871E-3</v>
      </c>
      <c r="R14" s="50">
        <v>2.3013808284970683E-3</v>
      </c>
      <c r="S14" s="50">
        <v>1.1380652890086829E-2</v>
      </c>
      <c r="T14" s="50">
        <v>1.3522850656401131E-2</v>
      </c>
      <c r="U14" s="50">
        <v>1.6E-2</v>
      </c>
      <c r="V14" s="50">
        <v>1.6E-2</v>
      </c>
      <c r="W14" s="50">
        <v>3.0000000000000001E-3</v>
      </c>
      <c r="X14" s="51">
        <v>4.9000000000000002E-2</v>
      </c>
      <c r="Y14" s="51">
        <v>1.9E-2</v>
      </c>
      <c r="Z14" s="51">
        <v>1.7999999999999999E-2</v>
      </c>
      <c r="AA14" s="51">
        <v>1.7000000000000001E-2</v>
      </c>
      <c r="AB14" s="51">
        <v>1.7000000000000001E-2</v>
      </c>
      <c r="AD14" s="54"/>
    </row>
    <row r="15" spans="2:30" ht="15.95" customHeight="1">
      <c r="C15" s="46" t="s">
        <v>141</v>
      </c>
      <c r="D15" s="55"/>
      <c r="E15" s="55"/>
      <c r="F15" s="55"/>
      <c r="G15" s="55"/>
      <c r="H15" s="55"/>
      <c r="I15" s="55"/>
      <c r="J15" s="55"/>
      <c r="K15" s="55"/>
      <c r="L15" s="55"/>
      <c r="M15" s="55"/>
      <c r="N15" s="55"/>
      <c r="O15" s="55"/>
      <c r="P15" s="55"/>
      <c r="Q15" s="55"/>
      <c r="R15" s="55"/>
      <c r="S15" s="55"/>
      <c r="T15" s="55"/>
      <c r="U15" s="55"/>
      <c r="V15" s="55"/>
      <c r="W15" s="55"/>
      <c r="X15" s="55"/>
      <c r="Y15" s="55"/>
      <c r="Z15" s="55"/>
      <c r="AA15" s="55"/>
      <c r="AB15" s="56"/>
    </row>
    <row r="16" spans="2:30" ht="15.95" customHeight="1">
      <c r="C16" s="52" t="s">
        <v>133</v>
      </c>
      <c r="D16" s="53"/>
      <c r="E16" s="53"/>
      <c r="F16" s="53"/>
      <c r="G16" s="53"/>
      <c r="H16" s="53"/>
      <c r="I16" s="53"/>
      <c r="J16" s="53"/>
      <c r="K16" s="53"/>
      <c r="L16" s="53"/>
      <c r="M16" s="53"/>
      <c r="N16" s="53"/>
      <c r="O16" s="53"/>
      <c r="P16" s="53"/>
      <c r="Q16" s="53"/>
      <c r="R16" s="53"/>
      <c r="S16" s="53"/>
      <c r="T16" s="53"/>
      <c r="U16" s="53"/>
      <c r="V16" s="53"/>
      <c r="W16" s="53"/>
      <c r="X16" s="53"/>
      <c r="Y16" s="53"/>
      <c r="Z16" s="53"/>
      <c r="AA16" s="53"/>
      <c r="AB16" s="53"/>
    </row>
    <row r="17" spans="3:30" ht="14.1" customHeight="1">
      <c r="C17" s="48" t="s">
        <v>142</v>
      </c>
      <c r="D17" s="30">
        <v>1315.7554677999999</v>
      </c>
      <c r="E17" s="30">
        <v>1488.7872550999998</v>
      </c>
      <c r="F17" s="30">
        <v>1717.9503964000003</v>
      </c>
      <c r="G17" s="30">
        <v>1957.751213</v>
      </c>
      <c r="H17" s="30">
        <v>2170.5845033000001</v>
      </c>
      <c r="I17" s="30">
        <v>2409.4499221000001</v>
      </c>
      <c r="J17" s="30">
        <v>2720.2629376999998</v>
      </c>
      <c r="K17" s="30">
        <v>3109.803089</v>
      </c>
      <c r="L17" s="30">
        <v>3333.0393554999996</v>
      </c>
      <c r="M17" s="30">
        <v>3885.8470001999999</v>
      </c>
      <c r="N17" s="30">
        <v>4376.3819996000011</v>
      </c>
      <c r="O17" s="30">
        <v>4814.7600001000001</v>
      </c>
      <c r="P17" s="30">
        <v>5331.6189998</v>
      </c>
      <c r="Q17" s="30">
        <v>5778.9530003999989</v>
      </c>
      <c r="R17" s="30">
        <v>5995.7870000000003</v>
      </c>
      <c r="S17" s="30">
        <v>6269.3280001000003</v>
      </c>
      <c r="T17" s="30">
        <v>6585.4790002999998</v>
      </c>
      <c r="U17" s="30">
        <v>7004.140999799999</v>
      </c>
      <c r="V17" s="30">
        <v>7389.1310004999996</v>
      </c>
      <c r="W17" s="30">
        <v>7467.6163894000001</v>
      </c>
      <c r="X17" s="31">
        <v>8605.3463695526534</v>
      </c>
      <c r="Y17" s="31">
        <v>9228.8173256459431</v>
      </c>
      <c r="Z17" s="31">
        <v>9903.9721485216069</v>
      </c>
      <c r="AA17" s="31">
        <v>10393.348673603818</v>
      </c>
      <c r="AB17" s="31">
        <v>10851.806813423915</v>
      </c>
      <c r="AD17" s="54"/>
    </row>
    <row r="18" spans="3:30" ht="14.1" customHeight="1">
      <c r="C18" s="48" t="s">
        <v>143</v>
      </c>
      <c r="D18" s="30">
        <v>559.70963585183085</v>
      </c>
      <c r="E18" s="30">
        <v>509.56244023546208</v>
      </c>
      <c r="F18" s="30">
        <v>558.30890012212171</v>
      </c>
      <c r="G18" s="30">
        <v>669.05947522793156</v>
      </c>
      <c r="H18" s="30">
        <v>891.37167482237123</v>
      </c>
      <c r="I18" s="30">
        <v>1107.7686371242812</v>
      </c>
      <c r="J18" s="30">
        <v>1396.9991426308413</v>
      </c>
      <c r="K18" s="30">
        <v>1693.7690399483347</v>
      </c>
      <c r="L18" s="30">
        <v>1667.0504862248674</v>
      </c>
      <c r="M18" s="30">
        <v>2207.5775038848888</v>
      </c>
      <c r="N18" s="30">
        <v>2612.424225031386</v>
      </c>
      <c r="O18" s="30">
        <v>2463.0438328286646</v>
      </c>
      <c r="P18" s="30">
        <v>2468.3636409955357</v>
      </c>
      <c r="Q18" s="30">
        <v>2454.7591169195257</v>
      </c>
      <c r="R18" s="30">
        <v>1800.0681504313191</v>
      </c>
      <c r="S18" s="30">
        <v>1798.0907220428348</v>
      </c>
      <c r="T18" s="30">
        <v>2063.2761984277213</v>
      </c>
      <c r="U18" s="30">
        <v>1915.8633611182026</v>
      </c>
      <c r="V18" s="30">
        <v>1872.4911623987934</v>
      </c>
      <c r="W18" s="30">
        <v>1447.0792687494852</v>
      </c>
      <c r="X18" s="31">
        <v>1598.6400872301547</v>
      </c>
      <c r="Y18" s="31">
        <v>1677.9667864810804</v>
      </c>
      <c r="Z18" s="31">
        <v>1757.4516197006924</v>
      </c>
      <c r="AA18" s="31">
        <v>1851.1335513965005</v>
      </c>
      <c r="AB18" s="31">
        <v>1974.5936438670626</v>
      </c>
    </row>
    <row r="19" spans="3:30" ht="14.1" customHeight="1">
      <c r="C19" s="48" t="s">
        <v>144</v>
      </c>
      <c r="D19" s="50">
        <v>1.3898886533416421E-2</v>
      </c>
      <c r="E19" s="50">
        <v>3.0534605028363027E-2</v>
      </c>
      <c r="F19" s="50">
        <v>1.140838373341424E-2</v>
      </c>
      <c r="G19" s="50">
        <v>5.7599566374817668E-2</v>
      </c>
      <c r="H19" s="50">
        <v>3.2021683160350811E-2</v>
      </c>
      <c r="I19" s="50">
        <v>3.9619560228338679E-2</v>
      </c>
      <c r="J19" s="50">
        <v>6.0698951027909676E-2</v>
      </c>
      <c r="K19" s="50">
        <v>5.0941770834585176E-2</v>
      </c>
      <c r="L19" s="50">
        <v>-1.2581412976262474E-3</v>
      </c>
      <c r="M19" s="50">
        <v>7.5282491203301882E-2</v>
      </c>
      <c r="N19" s="50">
        <v>3.9744026619628059E-2</v>
      </c>
      <c r="O19" s="50">
        <v>1.9211814943874916E-2</v>
      </c>
      <c r="P19" s="50">
        <v>3.0048269457775501E-2</v>
      </c>
      <c r="Q19" s="50">
        <v>5.0396328792146061E-3</v>
      </c>
      <c r="R19" s="50">
        <v>-3.5457685465243971E-2</v>
      </c>
      <c r="S19" s="50">
        <v>-3.2759273644721199E-2</v>
      </c>
      <c r="T19" s="50">
        <v>1.3228836844651592E-2</v>
      </c>
      <c r="U19" s="50">
        <v>1.7836719075374097E-2</v>
      </c>
      <c r="V19" s="50">
        <v>1.2207616871652505E-2</v>
      </c>
      <c r="W19" s="50">
        <v>-3.87866296386572E-2</v>
      </c>
      <c r="X19" s="51">
        <v>4.4195312016331867E-2</v>
      </c>
      <c r="Y19" s="51">
        <v>-5.1188118204447131E-3</v>
      </c>
      <c r="Z19" s="51">
        <v>9.6234140925297584E-3</v>
      </c>
      <c r="AA19" s="51">
        <v>2.1561383208266394E-2</v>
      </c>
      <c r="AB19" s="51">
        <v>2.0637581991168386E-2</v>
      </c>
    </row>
    <row r="20" spans="3:30" ht="14.1" customHeight="1">
      <c r="C20" s="48" t="s">
        <v>145</v>
      </c>
      <c r="D20" s="50"/>
      <c r="E20" s="50"/>
      <c r="F20" s="50"/>
      <c r="G20" s="50"/>
      <c r="H20" s="50"/>
      <c r="I20" s="50"/>
      <c r="J20" s="50"/>
      <c r="K20" s="50"/>
      <c r="L20" s="50"/>
      <c r="M20" s="50"/>
      <c r="N20" s="50"/>
      <c r="O20" s="50">
        <v>7.3445045044692292E-2</v>
      </c>
      <c r="P20" s="50">
        <v>7.1224771908190737E-2</v>
      </c>
      <c r="Q20" s="50">
        <v>6.8127428280979729E-2</v>
      </c>
      <c r="R20" s="50">
        <v>8.5102039829976495E-2</v>
      </c>
      <c r="S20" s="50">
        <v>0.11502630998648072</v>
      </c>
      <c r="T20" s="50">
        <v>0.12737781239844881</v>
      </c>
      <c r="U20" s="50">
        <v>0.12257983304650727</v>
      </c>
      <c r="V20" s="50">
        <v>0.11868907220706035</v>
      </c>
      <c r="W20" s="50">
        <v>0.13425983021215418</v>
      </c>
      <c r="X20" s="51">
        <v>0.12978376332140865</v>
      </c>
      <c r="Y20" s="51">
        <v>0.12733227565839017</v>
      </c>
      <c r="Z20" s="51">
        <v>0.13304265927441389</v>
      </c>
      <c r="AA20" s="51">
        <v>0.1285122258567134</v>
      </c>
      <c r="AB20" s="51">
        <v>0.117761012876577</v>
      </c>
    </row>
    <row r="21" spans="3:30" ht="14.1" customHeight="1">
      <c r="C21" s="48" t="s">
        <v>146</v>
      </c>
      <c r="D21" s="50"/>
      <c r="E21" s="50"/>
      <c r="F21" s="50"/>
      <c r="G21" s="50"/>
      <c r="H21" s="50"/>
      <c r="I21" s="50"/>
      <c r="J21" s="50"/>
      <c r="K21" s="50"/>
      <c r="L21" s="50"/>
      <c r="M21" s="50"/>
      <c r="N21" s="50"/>
      <c r="O21" s="50">
        <v>7.5160437488776322E-2</v>
      </c>
      <c r="P21" s="50">
        <v>6.8673229488106613E-2</v>
      </c>
      <c r="Q21" s="50">
        <v>7.2056297770869082E-2</v>
      </c>
      <c r="R21" s="50">
        <v>9.7143629898526762E-2</v>
      </c>
      <c r="S21" s="50">
        <v>0.12794394451274715</v>
      </c>
      <c r="T21" s="50">
        <v>0.12535972673437101</v>
      </c>
      <c r="U21" s="50">
        <v>0.12359872715757003</v>
      </c>
      <c r="V21" s="50">
        <v>0.11736904721365182</v>
      </c>
      <c r="W21" s="50">
        <v>0.14633893456770841</v>
      </c>
      <c r="X21" s="51">
        <v>0.12166654442560432</v>
      </c>
      <c r="Y21" s="51">
        <v>0.13316587328111018</v>
      </c>
      <c r="Z21" s="51">
        <v>0.13538364415855986</v>
      </c>
      <c r="AA21" s="51">
        <v>0.12458364415855983</v>
      </c>
      <c r="AB21" s="51">
        <v>0.11386364415855986</v>
      </c>
    </row>
    <row r="22" spans="3:30" ht="15.95" customHeight="1">
      <c r="C22" s="52" t="s">
        <v>8</v>
      </c>
      <c r="D22" s="53"/>
      <c r="E22" s="53"/>
      <c r="F22" s="53"/>
      <c r="G22" s="53"/>
      <c r="H22" s="53"/>
      <c r="I22" s="53"/>
      <c r="J22" s="53"/>
      <c r="K22" s="53"/>
      <c r="L22" s="53"/>
      <c r="M22" s="53"/>
      <c r="N22" s="53"/>
      <c r="O22" s="53"/>
      <c r="P22" s="53"/>
      <c r="Q22" s="53"/>
      <c r="R22" s="53"/>
      <c r="S22" s="53"/>
      <c r="T22" s="53"/>
      <c r="U22" s="53"/>
      <c r="V22" s="53"/>
      <c r="W22" s="53"/>
      <c r="X22" s="53"/>
      <c r="Y22" s="53"/>
      <c r="Z22" s="53"/>
      <c r="AA22" s="53"/>
      <c r="AB22" s="53"/>
    </row>
    <row r="23" spans="3:30" ht="14.1" customHeight="1">
      <c r="C23" s="77" t="s">
        <v>147</v>
      </c>
      <c r="D23" s="57">
        <v>7.6734364140733202E-2</v>
      </c>
      <c r="E23" s="57">
        <v>0.12530273356687704</v>
      </c>
      <c r="F23" s="57">
        <v>9.3005128004000293E-2</v>
      </c>
      <c r="G23" s="57">
        <v>7.5994958488264208E-2</v>
      </c>
      <c r="H23" s="57">
        <v>5.6892268187350936E-2</v>
      </c>
      <c r="I23" s="57">
        <v>3.1415161315768714E-2</v>
      </c>
      <c r="J23" s="57">
        <v>4.4576585533737223E-2</v>
      </c>
      <c r="K23" s="57">
        <v>5.9027243906546456E-2</v>
      </c>
      <c r="L23" s="57">
        <v>4.31165006256784E-2</v>
      </c>
      <c r="M23" s="57">
        <v>5.9086887217945305E-2</v>
      </c>
      <c r="N23" s="57">
        <v>6.5033527436801686E-2</v>
      </c>
      <c r="O23" s="57">
        <v>5.8385947181474496E-2</v>
      </c>
      <c r="P23" s="57">
        <v>5.910683255331084E-2</v>
      </c>
      <c r="Q23" s="57">
        <v>6.4074707959081545E-2</v>
      </c>
      <c r="R23" s="57">
        <v>0.1067302813397506</v>
      </c>
      <c r="S23" s="57">
        <v>6.2879882132213849E-2</v>
      </c>
      <c r="T23" s="57">
        <v>2.9474213204347066E-2</v>
      </c>
      <c r="U23" s="57">
        <v>3.7455811701915476E-2</v>
      </c>
      <c r="V23" s="57">
        <v>4.306151617159526E-2</v>
      </c>
      <c r="W23" s="57">
        <v>4.517456886424509E-2</v>
      </c>
      <c r="X23" s="74">
        <v>0.10012606575920913</v>
      </c>
      <c r="Y23" s="74">
        <v>5.0405812974572139E-2</v>
      </c>
      <c r="Z23" s="74">
        <v>3.2783976842989837E-2</v>
      </c>
      <c r="AA23" s="74">
        <v>3.0000000000001581E-2</v>
      </c>
      <c r="AB23" s="74">
        <v>3.0000000000001581E-2</v>
      </c>
    </row>
    <row r="24" spans="3:30" ht="14.1" customHeight="1">
      <c r="C24" s="48" t="s">
        <v>148</v>
      </c>
      <c r="D24" s="57">
        <v>9.4410287889777234E-2</v>
      </c>
      <c r="E24" s="57">
        <v>0.14739919134520796</v>
      </c>
      <c r="F24" s="57">
        <v>0.10383957866064764</v>
      </c>
      <c r="G24" s="57">
        <v>6.1327937947308619E-2</v>
      </c>
      <c r="H24" s="57">
        <v>5.046764680776672E-2</v>
      </c>
      <c r="I24" s="57">
        <v>2.8130864627469387E-2</v>
      </c>
      <c r="J24" s="57">
        <v>5.1553414501044337E-2</v>
      </c>
      <c r="K24" s="57">
        <v>6.4809611922563404E-2</v>
      </c>
      <c r="L24" s="57">
        <v>4.1137974730345972E-2</v>
      </c>
      <c r="M24" s="57">
        <v>6.4652138821630345E-2</v>
      </c>
      <c r="N24" s="57">
        <v>6.0801877638154256E-2</v>
      </c>
      <c r="O24" s="57">
        <v>6.1973489753506694E-2</v>
      </c>
      <c r="P24" s="57">
        <v>5.562748481186075E-2</v>
      </c>
      <c r="Q24" s="57">
        <v>6.2283737024221297E-2</v>
      </c>
      <c r="R24" s="57">
        <v>0.1127607123396841</v>
      </c>
      <c r="S24" s="57">
        <v>6.5799493070161086E-2</v>
      </c>
      <c r="T24" s="57">
        <v>2.0672849226235579E-2</v>
      </c>
      <c r="U24" s="57">
        <v>3.433724905411939E-2</v>
      </c>
      <c r="V24" s="57">
        <v>4.4815263569577102E-2</v>
      </c>
      <c r="W24" s="57">
        <v>5.4473158845030234E-2</v>
      </c>
      <c r="X24" s="58">
        <v>0.10192962582068654</v>
      </c>
      <c r="Y24" s="58">
        <v>4.7373299834029714E-2</v>
      </c>
      <c r="Z24" s="58">
        <v>3.1531287033769839E-2</v>
      </c>
      <c r="AA24" s="58">
        <v>3.0000000000001581E-2</v>
      </c>
      <c r="AB24" s="58">
        <v>3.0000000000001581E-2</v>
      </c>
    </row>
    <row r="25" spans="3:30" ht="14.1" customHeight="1">
      <c r="C25" s="48" t="s">
        <v>149</v>
      </c>
      <c r="D25" s="50">
        <v>0.1038467627038151</v>
      </c>
      <c r="E25" s="50">
        <v>0.25306828643199819</v>
      </c>
      <c r="F25" s="50">
        <v>8.7083328718522202E-2</v>
      </c>
      <c r="G25" s="50">
        <v>0.12412762561342139</v>
      </c>
      <c r="H25" s="50">
        <v>1.208743070346352E-2</v>
      </c>
      <c r="I25" s="50">
        <v>3.8315731658537411E-2</v>
      </c>
      <c r="J25" s="50">
        <v>7.7543827369897844E-2</v>
      </c>
      <c r="K25" s="50">
        <v>9.8075050358176652E-2</v>
      </c>
      <c r="L25" s="50">
        <v>-1.7192492255360459E-2</v>
      </c>
      <c r="M25" s="50">
        <v>0.11323142949673537</v>
      </c>
      <c r="N25" s="50">
        <v>5.0968130206239914E-2</v>
      </c>
      <c r="O25" s="50">
        <v>7.818244825167131E-2</v>
      </c>
      <c r="P25" s="50">
        <v>5.5106104434671455E-2</v>
      </c>
      <c r="Q25" s="50">
        <v>3.6857551498040264E-2</v>
      </c>
      <c r="R25" s="57">
        <v>0.10539166948817025</v>
      </c>
      <c r="S25" s="50">
        <v>7.1729082528960708E-2</v>
      </c>
      <c r="T25" s="50">
        <v>-5.2094044493907754E-3</v>
      </c>
      <c r="U25" s="50">
        <v>7.5368734029632511E-2</v>
      </c>
      <c r="V25" s="50">
        <v>7.3039306458065001E-2</v>
      </c>
      <c r="W25" s="50">
        <v>0.23138351126052559</v>
      </c>
      <c r="X25" s="58">
        <v>0.17013983483075412</v>
      </c>
      <c r="Y25" s="58">
        <v>5.4855036443921978E-2</v>
      </c>
      <c r="Z25" s="58">
        <v>3.5425211475897278E-2</v>
      </c>
      <c r="AA25" s="58">
        <v>3.0000000000001581E-2</v>
      </c>
      <c r="AB25" s="58">
        <v>3.0000000000001581E-2</v>
      </c>
    </row>
    <row r="26" spans="3:30" ht="13.5" customHeight="1">
      <c r="C26" s="48" t="s">
        <v>150</v>
      </c>
      <c r="D26" s="50">
        <v>0.11883209760486002</v>
      </c>
      <c r="E26" s="50">
        <v>0.33643973239493863</v>
      </c>
      <c r="F26" s="50">
        <v>7.6478203407819745E-2</v>
      </c>
      <c r="G26" s="50">
        <v>0.15090038464557654</v>
      </c>
      <c r="H26" s="50">
        <v>-9.5625769030346364E-3</v>
      </c>
      <c r="I26" s="50">
        <v>4.3996606322377341E-2</v>
      </c>
      <c r="J26" s="50">
        <v>9.1920844327176843E-2</v>
      </c>
      <c r="K26" s="50">
        <v>0.10841440370386479</v>
      </c>
      <c r="L26" s="50">
        <v>-4.4244218493843523E-2</v>
      </c>
      <c r="M26" s="50">
        <v>0.13898437303978706</v>
      </c>
      <c r="N26" s="50">
        <v>4.3445260853805179E-2</v>
      </c>
      <c r="O26" s="50">
        <v>8.6333931501722638E-2</v>
      </c>
      <c r="P26" s="50">
        <v>5.1203318622375926E-2</v>
      </c>
      <c r="Q26" s="50">
        <v>2.127058823529393E-2</v>
      </c>
      <c r="R26" s="50">
        <v>0.11199757757678697</v>
      </c>
      <c r="S26" s="50">
        <v>7.6383133642735412E-2</v>
      </c>
      <c r="T26" s="50">
        <v>-2.5474169044099937E-2</v>
      </c>
      <c r="U26" s="50">
        <v>9.429498149681792E-2</v>
      </c>
      <c r="V26" s="50">
        <v>9.0768443323066217E-2</v>
      </c>
      <c r="W26" s="50">
        <v>0.31629741524001354</v>
      </c>
      <c r="X26" s="51">
        <v>0.19517465433514736</v>
      </c>
      <c r="Y26" s="51">
        <v>5.6777184855292928E-2</v>
      </c>
      <c r="Z26" s="51">
        <v>3.5890908136371635E-2</v>
      </c>
      <c r="AA26" s="51">
        <v>3.0000000000001581E-2</v>
      </c>
      <c r="AB26" s="51">
        <v>3.0000000000001581E-2</v>
      </c>
    </row>
    <row r="27" spans="3:30" ht="15.95" customHeight="1">
      <c r="C27" s="52" t="s">
        <v>151</v>
      </c>
      <c r="D27" s="53"/>
      <c r="E27" s="53"/>
      <c r="F27" s="53"/>
      <c r="G27" s="53"/>
      <c r="H27" s="53"/>
      <c r="I27" s="53"/>
      <c r="J27" s="53"/>
      <c r="K27" s="53"/>
      <c r="L27" s="53"/>
      <c r="M27" s="53"/>
      <c r="N27" s="53"/>
      <c r="O27" s="53"/>
      <c r="P27" s="53"/>
      <c r="Q27" s="53"/>
      <c r="R27" s="53"/>
      <c r="S27" s="53"/>
      <c r="T27" s="53"/>
      <c r="U27" s="53"/>
      <c r="V27" s="53"/>
      <c r="W27" s="53"/>
      <c r="X27" s="53"/>
      <c r="Y27" s="53"/>
      <c r="Z27" s="53"/>
      <c r="AA27" s="53"/>
      <c r="AB27" s="53"/>
    </row>
    <row r="28" spans="3:30" ht="14.1" customHeight="1">
      <c r="C28" s="77" t="s">
        <v>152</v>
      </c>
      <c r="D28" s="59">
        <v>0.19</v>
      </c>
      <c r="E28" s="59">
        <v>0.25</v>
      </c>
      <c r="F28" s="59">
        <v>0.16500000000000001</v>
      </c>
      <c r="G28" s="59">
        <v>0.17749999999999999</v>
      </c>
      <c r="H28" s="59">
        <v>0.18</v>
      </c>
      <c r="I28" s="59">
        <v>0.13250000000000001</v>
      </c>
      <c r="J28" s="59">
        <v>0.1125</v>
      </c>
      <c r="K28" s="59">
        <v>0.13750000000000001</v>
      </c>
      <c r="L28" s="59">
        <v>8.7499999999999994E-2</v>
      </c>
      <c r="M28" s="59">
        <v>0.1075</v>
      </c>
      <c r="N28" s="59">
        <v>0.11</v>
      </c>
      <c r="O28" s="59">
        <v>7.2499999999999995E-2</v>
      </c>
      <c r="P28" s="59">
        <v>0.1</v>
      </c>
      <c r="Q28" s="59">
        <v>0.11749999999999999</v>
      </c>
      <c r="R28" s="59">
        <v>0.14249999999999999</v>
      </c>
      <c r="S28" s="59">
        <v>0.13750000000000001</v>
      </c>
      <c r="T28" s="59">
        <v>7.0000000000000007E-2</v>
      </c>
      <c r="U28" s="59">
        <v>6.5000000000000002E-2</v>
      </c>
      <c r="V28" s="59">
        <v>4.4999999999999998E-2</v>
      </c>
      <c r="W28" s="59">
        <v>0.02</v>
      </c>
      <c r="X28" s="78">
        <v>9.2499999999999999E-2</v>
      </c>
      <c r="Y28" s="75">
        <v>0.11749999999999999</v>
      </c>
      <c r="Z28" s="75">
        <v>0.08</v>
      </c>
      <c r="AA28" s="75">
        <v>7.7499999999999999E-2</v>
      </c>
      <c r="AB28" s="75">
        <v>7.0000000000000007E-2</v>
      </c>
    </row>
    <row r="29" spans="3:30" ht="14.1" customHeight="1">
      <c r="C29" s="48" t="s">
        <v>153</v>
      </c>
      <c r="D29" s="61">
        <v>0.17624999999999999</v>
      </c>
      <c r="E29" s="61">
        <v>0.19479166666666667</v>
      </c>
      <c r="F29" s="61">
        <v>0.23083333333333333</v>
      </c>
      <c r="G29" s="61">
        <v>0.16437499999999999</v>
      </c>
      <c r="H29" s="61">
        <v>0.19145833333333331</v>
      </c>
      <c r="I29" s="61">
        <v>0.15062500000000001</v>
      </c>
      <c r="J29" s="61">
        <v>0.11979166666666666</v>
      </c>
      <c r="K29" s="61">
        <v>0.12541666666666665</v>
      </c>
      <c r="L29" s="61">
        <v>9.9166666666666667E-2</v>
      </c>
      <c r="M29" s="61">
        <v>0.1</v>
      </c>
      <c r="N29" s="61">
        <v>0.11708333333333334</v>
      </c>
      <c r="O29" s="61">
        <v>8.4583333333333344E-2</v>
      </c>
      <c r="P29" s="61">
        <v>8.4375000000000006E-2</v>
      </c>
      <c r="Q29" s="61">
        <v>0.11020833333333334</v>
      </c>
      <c r="R29" s="59">
        <v>0.13583333333333333</v>
      </c>
      <c r="S29" s="61">
        <v>0.14166666666666666</v>
      </c>
      <c r="T29" s="61">
        <v>9.9166666666666667E-2</v>
      </c>
      <c r="U29" s="61">
        <v>6.5625000000000003E-2</v>
      </c>
      <c r="V29" s="61">
        <v>5.9583333333333328E-2</v>
      </c>
      <c r="W29" s="61">
        <v>2.8125000000000001E-2</v>
      </c>
      <c r="X29" s="61">
        <v>4.8125000000000001E-2</v>
      </c>
      <c r="Y29" s="62">
        <v>0.11458333333333334</v>
      </c>
      <c r="Z29" s="62">
        <v>9.7291666666666665E-2</v>
      </c>
      <c r="AA29" s="62">
        <v>7.7708333333333324E-2</v>
      </c>
      <c r="AB29" s="62">
        <v>7.1458333333333332E-2</v>
      </c>
    </row>
    <row r="30" spans="3:30" ht="14.1" customHeight="1">
      <c r="C30" s="48" t="s">
        <v>154</v>
      </c>
      <c r="D30" s="61">
        <f>(1+D28)/(1+D23)-1</f>
        <v>0.10519366673102892</v>
      </c>
      <c r="E30" s="61">
        <f t="shared" ref="E30:AB30" si="1">(1+E28)/(1+E23)-1</f>
        <v>0.11081219543284093</v>
      </c>
      <c r="F30" s="61">
        <f t="shared" si="1"/>
        <v>6.5868741281638554E-2</v>
      </c>
      <c r="G30" s="61">
        <f t="shared" si="1"/>
        <v>9.4335982442098842E-2</v>
      </c>
      <c r="H30" s="61">
        <f t="shared" si="1"/>
        <v>0.1164808708685019</v>
      </c>
      <c r="I30" s="61">
        <f t="shared" si="1"/>
        <v>9.8005965469111445E-2</v>
      </c>
      <c r="J30" s="61">
        <f t="shared" si="1"/>
        <v>6.5024829588303135E-2</v>
      </c>
      <c r="K30" s="61">
        <f t="shared" si="1"/>
        <v>7.4098902124540844E-2</v>
      </c>
      <c r="L30" s="61">
        <f t="shared" si="1"/>
        <v>4.2548938059842278E-2</v>
      </c>
      <c r="M30" s="61">
        <f t="shared" si="1"/>
        <v>4.5712125573783791E-2</v>
      </c>
      <c r="N30" s="61">
        <f t="shared" si="1"/>
        <v>4.2220710808436701E-2</v>
      </c>
      <c r="O30" s="61">
        <f t="shared" si="1"/>
        <v>1.3335449942539324E-2</v>
      </c>
      <c r="P30" s="61">
        <f t="shared" si="1"/>
        <v>3.8610993895774826E-2</v>
      </c>
      <c r="Q30" s="61">
        <f t="shared" si="1"/>
        <v>5.0208215307916859E-2</v>
      </c>
      <c r="R30" s="61">
        <f t="shared" si="1"/>
        <v>3.2320177068751121E-2</v>
      </c>
      <c r="S30" s="61">
        <f t="shared" si="1"/>
        <v>7.0205598132211167E-2</v>
      </c>
      <c r="T30" s="61">
        <f t="shared" si="1"/>
        <v>3.9365519093006007E-2</v>
      </c>
      <c r="U30" s="61">
        <f t="shared" si="1"/>
        <v>2.6549746010771313E-2</v>
      </c>
      <c r="V30" s="61">
        <f t="shared" si="1"/>
        <v>1.8584558996286304E-3</v>
      </c>
      <c r="W30" s="61">
        <f t="shared" si="1"/>
        <v>-2.4086472838313888E-2</v>
      </c>
      <c r="X30" s="62">
        <f t="shared" si="1"/>
        <v>-6.9319926111797159E-3</v>
      </c>
      <c r="Y30" s="62">
        <f t="shared" si="1"/>
        <v>6.3874538960736027E-2</v>
      </c>
      <c r="Z30" s="62">
        <f t="shared" si="1"/>
        <v>4.5717230529989328E-2</v>
      </c>
      <c r="AA30" s="62">
        <f t="shared" si="1"/>
        <v>4.6116504854367246E-2</v>
      </c>
      <c r="AB30" s="62">
        <f t="shared" si="1"/>
        <v>3.8834951456309108E-2</v>
      </c>
    </row>
    <row r="31" spans="3:30" ht="14.1" customHeight="1">
      <c r="C31" s="48" t="s">
        <v>155</v>
      </c>
      <c r="D31" s="61">
        <v>0.1905</v>
      </c>
      <c r="E31" s="61">
        <v>0.2291</v>
      </c>
      <c r="F31" s="61">
        <v>0.1681</v>
      </c>
      <c r="G31" s="61">
        <v>0.17460000000000001</v>
      </c>
      <c r="H31" s="61">
        <v>0.18149999999999999</v>
      </c>
      <c r="I31" s="61">
        <v>0.13110120704476697</v>
      </c>
      <c r="J31" s="61">
        <v>0.11109969802313063</v>
      </c>
      <c r="K31" s="61">
        <v>0.13610008595841577</v>
      </c>
      <c r="L31" s="61">
        <v>8.6099475416244242E-2</v>
      </c>
      <c r="M31" s="61">
        <v>0.10609883677758386</v>
      </c>
      <c r="N31" s="61">
        <v>0.10859925378752461</v>
      </c>
      <c r="O31" s="61">
        <v>7.1098984525206077E-2</v>
      </c>
      <c r="P31" s="61">
        <v>9.7799999999999998E-2</v>
      </c>
      <c r="Q31" s="61">
        <v>0.11509999999999999</v>
      </c>
      <c r="R31" s="61">
        <v>0.1414</v>
      </c>
      <c r="S31" s="61">
        <v>0.1363</v>
      </c>
      <c r="T31" s="61">
        <v>6.9900000000000004E-2</v>
      </c>
      <c r="U31" s="61">
        <v>6.4000000000000001E-2</v>
      </c>
      <c r="V31" s="61">
        <v>4.5899999999999996E-2</v>
      </c>
      <c r="W31" s="61">
        <v>1.9E-2</v>
      </c>
      <c r="X31" s="61">
        <v>8.7448005442228818E-2</v>
      </c>
      <c r="Y31" s="62">
        <v>0.11634204448335407</v>
      </c>
      <c r="Z31" s="62">
        <v>7.951707731300392E-2</v>
      </c>
      <c r="AA31" s="62">
        <v>7.6395972220448638E-2</v>
      </c>
      <c r="AB31" s="62">
        <v>6.8906480465557945E-2</v>
      </c>
    </row>
    <row r="32" spans="3:30" ht="14.1" customHeight="1">
      <c r="C32" s="48" t="s">
        <v>156</v>
      </c>
      <c r="D32" s="61">
        <v>0.17422850431038683</v>
      </c>
      <c r="E32" s="61">
        <v>0.19037730952872756</v>
      </c>
      <c r="F32" s="61">
        <v>0.23224121137974185</v>
      </c>
      <c r="G32" s="61">
        <v>0.16169691194490365</v>
      </c>
      <c r="H32" s="61">
        <v>0.19072618185637613</v>
      </c>
      <c r="I32" s="61">
        <v>0.15179870575726562</v>
      </c>
      <c r="J32" s="61">
        <v>0.11905525543414952</v>
      </c>
      <c r="K32" s="61">
        <v>0.12298304837229779</v>
      </c>
      <c r="L32" s="61">
        <v>0.10004968270418302</v>
      </c>
      <c r="M32" s="61">
        <v>9.7538638373997344E-2</v>
      </c>
      <c r="N32" s="61">
        <v>0.11610634760581817</v>
      </c>
      <c r="O32" s="61">
        <v>8.4881228726430002E-2</v>
      </c>
      <c r="P32" s="61">
        <v>8.0172152034942101E-2</v>
      </c>
      <c r="Q32" s="61">
        <v>0.10765295782093309</v>
      </c>
      <c r="R32" s="61">
        <v>0.13333478108493146</v>
      </c>
      <c r="S32" s="61">
        <v>0.14059903456814271</v>
      </c>
      <c r="T32" s="61">
        <v>0.10046304404301298</v>
      </c>
      <c r="U32" s="61">
        <v>6.4757174250057226E-2</v>
      </c>
      <c r="V32" s="61">
        <v>5.9381227447692364E-2</v>
      </c>
      <c r="W32" s="61">
        <v>2.7847095323454196E-2</v>
      </c>
      <c r="X32" s="61">
        <v>4.3955504384612709E-2</v>
      </c>
      <c r="Y32" s="62">
        <v>0.11285616422715683</v>
      </c>
      <c r="Z32" s="62">
        <v>9.7372328675620956E-2</v>
      </c>
      <c r="AA32" s="62">
        <v>7.6625740219935956E-2</v>
      </c>
      <c r="AB32" s="62">
        <v>7.0457349467856201E-2</v>
      </c>
    </row>
    <row r="33" spans="3:28" ht="14.1" customHeight="1">
      <c r="C33" s="48" t="s">
        <v>157</v>
      </c>
      <c r="D33" s="59">
        <v>0.1</v>
      </c>
      <c r="E33" s="59">
        <v>0.1</v>
      </c>
      <c r="F33" s="59">
        <v>0.11</v>
      </c>
      <c r="G33" s="59">
        <v>9.7500000000000003E-2</v>
      </c>
      <c r="H33" s="59">
        <v>9.7500000000000003E-2</v>
      </c>
      <c r="I33" s="59">
        <v>6.8499999999999991E-2</v>
      </c>
      <c r="J33" s="59">
        <v>6.25E-2</v>
      </c>
      <c r="K33" s="59">
        <v>6.25E-2</v>
      </c>
      <c r="L33" s="59">
        <v>0.06</v>
      </c>
      <c r="M33" s="59">
        <v>0.06</v>
      </c>
      <c r="N33" s="59">
        <v>0.06</v>
      </c>
      <c r="O33" s="59">
        <v>5.5E-2</v>
      </c>
      <c r="P33" s="59">
        <v>0.05</v>
      </c>
      <c r="Q33" s="59">
        <v>0.05</v>
      </c>
      <c r="R33" s="59">
        <v>7.0000000000000007E-2</v>
      </c>
      <c r="S33" s="59">
        <v>7.4999999999999997E-2</v>
      </c>
      <c r="T33" s="59">
        <v>7.0000000000000007E-2</v>
      </c>
      <c r="U33" s="59">
        <v>6.9800000000000001E-2</v>
      </c>
      <c r="V33" s="59">
        <v>5.57E-2</v>
      </c>
      <c r="W33" s="59">
        <v>4.5499999999999999E-2</v>
      </c>
      <c r="X33" s="59">
        <v>5.3200000000000004E-2</v>
      </c>
      <c r="Y33" s="60">
        <v>7.1156006829173613E-2</v>
      </c>
      <c r="Z33" s="60">
        <v>6.0802057401277726E-2</v>
      </c>
      <c r="AA33" s="60">
        <v>5.6760254628640344E-2</v>
      </c>
      <c r="AB33" s="60">
        <v>5.3753649167900548E-2</v>
      </c>
    </row>
    <row r="34" spans="3:28" ht="14.1" customHeight="1">
      <c r="C34" s="48" t="s">
        <v>158</v>
      </c>
      <c r="D34" s="59" t="s">
        <v>159</v>
      </c>
      <c r="E34" s="59" t="s">
        <v>159</v>
      </c>
      <c r="F34" s="59" t="s">
        <v>159</v>
      </c>
      <c r="G34" s="59" t="s">
        <v>159</v>
      </c>
      <c r="H34" s="59" t="s">
        <v>159</v>
      </c>
      <c r="I34" s="59" t="s">
        <v>159</v>
      </c>
      <c r="J34" s="59" t="s">
        <v>159</v>
      </c>
      <c r="K34" s="59" t="s">
        <v>159</v>
      </c>
      <c r="L34" s="59" t="s">
        <v>159</v>
      </c>
      <c r="M34" s="59" t="s">
        <v>159</v>
      </c>
      <c r="N34" s="59" t="s">
        <v>159</v>
      </c>
      <c r="O34" s="59" t="s">
        <v>159</v>
      </c>
      <c r="P34" s="59" t="s">
        <v>159</v>
      </c>
      <c r="Q34" s="59" t="s">
        <v>159</v>
      </c>
      <c r="R34" s="59" t="s">
        <v>159</v>
      </c>
      <c r="S34" s="59" t="s">
        <v>159</v>
      </c>
      <c r="T34" s="59" t="s">
        <v>159</v>
      </c>
      <c r="U34" s="63">
        <v>2.98E-2</v>
      </c>
      <c r="V34" s="63">
        <v>1.6799999999999999E-2</v>
      </c>
      <c r="W34" s="63">
        <v>1.83E-2</v>
      </c>
      <c r="X34" s="60">
        <v>4.0999999999999995E-2</v>
      </c>
      <c r="Y34" s="60">
        <v>5.5939286777183322E-2</v>
      </c>
      <c r="Z34" s="60">
        <v>5.2213944515641028E-2</v>
      </c>
      <c r="AA34" s="60">
        <v>5.0426187338044492E-2</v>
      </c>
      <c r="AB34" s="60">
        <v>4.8392890319739701E-2</v>
      </c>
    </row>
    <row r="35" spans="3:28" ht="15.95" customHeight="1">
      <c r="C35" s="52" t="s">
        <v>160</v>
      </c>
      <c r="D35" s="53"/>
      <c r="E35" s="53"/>
      <c r="F35" s="53"/>
      <c r="G35" s="53"/>
      <c r="H35" s="53"/>
      <c r="I35" s="53"/>
      <c r="J35" s="53"/>
      <c r="K35" s="53"/>
      <c r="L35" s="53"/>
      <c r="M35" s="53"/>
      <c r="N35" s="53"/>
      <c r="O35" s="53"/>
      <c r="P35" s="53"/>
      <c r="Q35" s="53"/>
      <c r="R35" s="53"/>
      <c r="S35" s="53"/>
      <c r="T35" s="53"/>
      <c r="U35" s="53"/>
      <c r="V35" s="53"/>
      <c r="W35" s="53"/>
      <c r="X35" s="53"/>
      <c r="Y35" s="53"/>
      <c r="Z35" s="53"/>
      <c r="AA35" s="53"/>
      <c r="AB35" s="53"/>
    </row>
    <row r="36" spans="3:28" ht="14.1" customHeight="1">
      <c r="C36" s="32" t="s">
        <v>161</v>
      </c>
      <c r="D36" s="28" t="s">
        <v>159</v>
      </c>
      <c r="E36" s="28" t="s">
        <v>159</v>
      </c>
      <c r="F36" s="28">
        <v>3.2000000000000001E-2</v>
      </c>
      <c r="G36" s="28">
        <v>3.7000000000000005E-2</v>
      </c>
      <c r="H36" s="28">
        <v>3.7000000000000005E-2</v>
      </c>
      <c r="I36" s="28">
        <v>3.15073653216182E-2</v>
      </c>
      <c r="J36" s="28">
        <v>3.2378480492074396E-2</v>
      </c>
      <c r="K36" s="28">
        <v>3.3308747482959998E-2</v>
      </c>
      <c r="L36" s="28">
        <v>1.9432367228807701E-2</v>
      </c>
      <c r="M36" s="28">
        <v>2.6170881076282199E-2</v>
      </c>
      <c r="N36" s="28">
        <v>2.9428565897347402E-2</v>
      </c>
      <c r="O36" s="28">
        <v>2.1837930118834E-2</v>
      </c>
      <c r="P36" s="28">
        <v>1.7174248698826701E-2</v>
      </c>
      <c r="Q36" s="28">
        <v>-5.7207907345401196E-3</v>
      </c>
      <c r="R36" s="28">
        <v>-1.8761145372644502E-2</v>
      </c>
      <c r="S36" s="28">
        <v>-2.4857811416732E-2</v>
      </c>
      <c r="T36" s="28">
        <v>-1.6892206089228624E-2</v>
      </c>
      <c r="U36" s="28">
        <v>-1.5454563589696808E-2</v>
      </c>
      <c r="V36" s="28">
        <v>-8.3471045222176365E-3</v>
      </c>
      <c r="W36" s="28">
        <v>-9.4178831780331776E-2</v>
      </c>
      <c r="X36" s="64">
        <v>3.1296467267878663E-3</v>
      </c>
      <c r="Y36" s="64">
        <v>-8.1215377180642451E-3</v>
      </c>
      <c r="Z36" s="64">
        <v>-1.1337684240968411E-2</v>
      </c>
      <c r="AA36" s="64">
        <v>1.2864594575338994E-3</v>
      </c>
      <c r="AB36" s="64">
        <v>7.5071676074511037E-3</v>
      </c>
    </row>
    <row r="37" spans="3:28" ht="14.1" customHeight="1">
      <c r="C37" s="32" t="s">
        <v>162</v>
      </c>
      <c r="D37" s="28" t="s">
        <v>159</v>
      </c>
      <c r="E37" s="28" t="s">
        <v>159</v>
      </c>
      <c r="F37" s="28" t="s">
        <v>159</v>
      </c>
      <c r="G37" s="28" t="s">
        <v>159</v>
      </c>
      <c r="H37" s="28" t="s">
        <v>159</v>
      </c>
      <c r="I37" s="28">
        <v>-3.5696839514598698E-2</v>
      </c>
      <c r="J37" s="28">
        <v>-2.73725336606261E-2</v>
      </c>
      <c r="K37" s="28">
        <v>-1.9913540252873299E-2</v>
      </c>
      <c r="L37" s="28">
        <v>-3.1875435007577099E-2</v>
      </c>
      <c r="M37" s="28">
        <v>-2.4106255204233901E-2</v>
      </c>
      <c r="N37" s="28">
        <v>-2.4669424086251199E-2</v>
      </c>
      <c r="O37" s="28">
        <v>-2.2620359102577502E-2</v>
      </c>
      <c r="P37" s="28">
        <v>-2.9550042751220702E-2</v>
      </c>
      <c r="Q37" s="28">
        <v>-5.9511874696770696E-2</v>
      </c>
      <c r="R37" s="28">
        <v>-0.102244257415259</v>
      </c>
      <c r="S37" s="28">
        <v>-8.9803173097582206E-2</v>
      </c>
      <c r="T37" s="28">
        <v>-7.7656986062181133E-2</v>
      </c>
      <c r="U37" s="28">
        <v>-6.959341842404089E-2</v>
      </c>
      <c r="V37" s="28">
        <v>-5.7938736119961025E-2</v>
      </c>
      <c r="W37" s="28">
        <v>-0.13633140543175828</v>
      </c>
      <c r="X37" s="64">
        <v>-5.0202817525592691E-2</v>
      </c>
      <c r="Y37" s="64">
        <v>-8.989764198095998E-2</v>
      </c>
      <c r="Z37" s="64">
        <v>-8.7468910050572599E-2</v>
      </c>
      <c r="AA37" s="64">
        <v>-6.779348601830644E-2</v>
      </c>
      <c r="AB37" s="64">
        <v>-5.6594379261025056E-2</v>
      </c>
    </row>
    <row r="38" spans="3:28" ht="14.1" customHeight="1">
      <c r="C38" s="48" t="s">
        <v>163</v>
      </c>
      <c r="D38" s="28" t="s">
        <v>159</v>
      </c>
      <c r="E38" s="28" t="s">
        <v>159</v>
      </c>
      <c r="F38" s="28">
        <v>0.54100000000000004</v>
      </c>
      <c r="G38" s="28">
        <v>0.502</v>
      </c>
      <c r="H38" s="28">
        <v>0.47899999999999998</v>
      </c>
      <c r="I38" s="28">
        <v>0.46485821992278403</v>
      </c>
      <c r="J38" s="28">
        <v>0.44545775549754901</v>
      </c>
      <c r="K38" s="28">
        <v>0.37566313321511902</v>
      </c>
      <c r="L38" s="28">
        <v>0.40884919586917595</v>
      </c>
      <c r="M38" s="28">
        <v>0.37979359383795297</v>
      </c>
      <c r="N38" s="28">
        <v>0.34491652270314299</v>
      </c>
      <c r="O38" s="28">
        <v>0.32253671689330404</v>
      </c>
      <c r="P38" s="28">
        <v>0.30590588384252998</v>
      </c>
      <c r="Q38" s="28">
        <v>0.33111382800798095</v>
      </c>
      <c r="R38" s="28">
        <v>0.36036742344724604</v>
      </c>
      <c r="S38" s="28">
        <v>0.46159547274065998</v>
      </c>
      <c r="T38" s="28">
        <v>0.51369721286391623</v>
      </c>
      <c r="U38" s="28">
        <v>0.52766460848092378</v>
      </c>
      <c r="V38" s="28">
        <v>0.545667060544063</v>
      </c>
      <c r="W38" s="28">
        <v>0.62702647514264442</v>
      </c>
      <c r="X38" s="64">
        <v>0.58351023157973525</v>
      </c>
      <c r="Y38" s="64">
        <v>0.63374697422949799</v>
      </c>
      <c r="Z38" s="64">
        <v>0.67113907973256304</v>
      </c>
      <c r="AA38" s="64">
        <v>0.71691306070705396</v>
      </c>
      <c r="AB38" s="64">
        <v>0.73945996081048126</v>
      </c>
    </row>
    <row r="39" spans="3:28" ht="14.1" customHeight="1">
      <c r="C39" s="48" t="s">
        <v>164</v>
      </c>
      <c r="D39" s="28" t="s">
        <v>159</v>
      </c>
      <c r="E39" s="28" t="s">
        <v>159</v>
      </c>
      <c r="F39" s="28" t="s">
        <v>159</v>
      </c>
      <c r="G39" s="28" t="s">
        <v>159</v>
      </c>
      <c r="H39" s="28" t="s">
        <v>159</v>
      </c>
      <c r="I39" s="28">
        <v>0.55475105726361296</v>
      </c>
      <c r="J39" s="28">
        <v>0.56717011307652498</v>
      </c>
      <c r="K39" s="28">
        <v>0.55980644387381295</v>
      </c>
      <c r="L39" s="28">
        <v>0.59207932367207694</v>
      </c>
      <c r="M39" s="28">
        <v>0.51765333582335005</v>
      </c>
      <c r="N39" s="28">
        <v>0.512661763786457</v>
      </c>
      <c r="O39" s="28">
        <v>0.53667189110830205</v>
      </c>
      <c r="P39" s="28">
        <v>0.51541505601346704</v>
      </c>
      <c r="Q39" s="28">
        <v>0.56280930979222399</v>
      </c>
      <c r="R39" s="28">
        <v>0.6545249470723159</v>
      </c>
      <c r="S39" s="28">
        <v>0.69863462180864699</v>
      </c>
      <c r="T39" s="28">
        <v>0.73717926766953923</v>
      </c>
      <c r="U39" s="28">
        <v>0.75269504977745294</v>
      </c>
      <c r="V39" s="28">
        <v>0.74255253841784541</v>
      </c>
      <c r="W39" s="28">
        <v>0.88827619719888684</v>
      </c>
      <c r="X39" s="64">
        <v>0.8104009658828939</v>
      </c>
      <c r="Y39" s="64">
        <v>0.83976966000112663</v>
      </c>
      <c r="Z39" s="64">
        <v>0.87121431380807091</v>
      </c>
      <c r="AA39" s="64">
        <v>0.89805698246516297</v>
      </c>
      <c r="AB39" s="64">
        <v>0.91639613507893569</v>
      </c>
    </row>
    <row r="40" spans="3:28" ht="15.95" customHeight="1">
      <c r="C40" s="52" t="s">
        <v>165</v>
      </c>
      <c r="D40" s="53"/>
      <c r="E40" s="53"/>
      <c r="F40" s="53"/>
      <c r="G40" s="53"/>
      <c r="H40" s="53"/>
      <c r="I40" s="53"/>
      <c r="J40" s="53"/>
      <c r="K40" s="53"/>
      <c r="L40" s="53"/>
      <c r="M40" s="53"/>
      <c r="N40" s="53"/>
      <c r="O40" s="53"/>
      <c r="P40" s="53"/>
      <c r="Q40" s="53"/>
      <c r="R40" s="53"/>
      <c r="S40" s="53"/>
      <c r="T40" s="53"/>
      <c r="U40" s="53"/>
      <c r="V40" s="53"/>
      <c r="W40" s="53"/>
      <c r="X40" s="53"/>
      <c r="Y40" s="53"/>
      <c r="Z40" s="53"/>
      <c r="AA40" s="53"/>
      <c r="AB40" s="53"/>
    </row>
    <row r="41" spans="3:28" ht="14.1" customHeight="1">
      <c r="C41" s="79" t="s">
        <v>166</v>
      </c>
      <c r="D41" s="65">
        <v>2.3105000000000002</v>
      </c>
      <c r="E41" s="65">
        <v>3.54</v>
      </c>
      <c r="F41" s="65">
        <v>2.8914999999999997</v>
      </c>
      <c r="G41" s="65">
        <v>2.6560000000000001</v>
      </c>
      <c r="H41" s="65">
        <v>2.3355000000000001</v>
      </c>
      <c r="I41" s="65">
        <v>2.1364000000000001</v>
      </c>
      <c r="J41" s="65">
        <v>1.78</v>
      </c>
      <c r="K41" s="65">
        <v>2.3144999999999998</v>
      </c>
      <c r="L41" s="65">
        <v>1.7444999999999999</v>
      </c>
      <c r="M41" s="65">
        <v>1.6613</v>
      </c>
      <c r="N41" s="65">
        <v>1.8668</v>
      </c>
      <c r="O41" s="65">
        <v>2.0516000000000001</v>
      </c>
      <c r="P41" s="65">
        <v>2.3620999999999999</v>
      </c>
      <c r="Q41" s="65">
        <v>2.6576</v>
      </c>
      <c r="R41" s="65">
        <v>3.9578000000000002</v>
      </c>
      <c r="S41" s="65">
        <v>3.2551999999999999</v>
      </c>
      <c r="T41" s="65">
        <v>3.3125</v>
      </c>
      <c r="U41" s="65">
        <v>3.8763999999999998</v>
      </c>
      <c r="V41" s="65">
        <v>4.0309999999999997</v>
      </c>
      <c r="W41" s="65">
        <v>5.1925999999999997</v>
      </c>
      <c r="X41" s="76">
        <v>5.5</v>
      </c>
      <c r="Y41" s="76">
        <v>5.5</v>
      </c>
      <c r="Z41" s="76">
        <v>5.75</v>
      </c>
      <c r="AA41" s="76">
        <v>5.5</v>
      </c>
      <c r="AB41" s="76">
        <v>5.5</v>
      </c>
    </row>
    <row r="42" spans="3:28" ht="14.1" customHeight="1">
      <c r="C42" s="80" t="s">
        <v>167</v>
      </c>
      <c r="D42" s="65">
        <v>2.3507822333584287</v>
      </c>
      <c r="E42" s="65">
        <v>2.921697396715603</v>
      </c>
      <c r="F42" s="65">
        <v>3.0770607382834556</v>
      </c>
      <c r="G42" s="65">
        <v>2.9261243364546079</v>
      </c>
      <c r="H42" s="65">
        <v>2.4351059884559882</v>
      </c>
      <c r="I42" s="65">
        <v>2.1750479670148692</v>
      </c>
      <c r="J42" s="65">
        <v>1.9472187596172577</v>
      </c>
      <c r="K42" s="65">
        <v>1.8360254648974215</v>
      </c>
      <c r="L42" s="65">
        <v>1.9993631764853508</v>
      </c>
      <c r="M42" s="65">
        <v>1.7602312912510192</v>
      </c>
      <c r="N42" s="65">
        <v>1.6752187327260841</v>
      </c>
      <c r="O42" s="65">
        <v>1.9548007777719991</v>
      </c>
      <c r="P42" s="65">
        <v>2.1599811758893281</v>
      </c>
      <c r="Q42" s="65">
        <v>2.3541833333333329</v>
      </c>
      <c r="R42" s="65">
        <v>3.3308666666666666</v>
      </c>
      <c r="S42" s="65">
        <v>3.4866583333333332</v>
      </c>
      <c r="T42" s="65">
        <v>3.1917583333333339</v>
      </c>
      <c r="U42" s="65">
        <v>3.6558666666666664</v>
      </c>
      <c r="V42" s="65">
        <v>3.9461500000000007</v>
      </c>
      <c r="W42" s="65">
        <v>5.1604750000000008</v>
      </c>
      <c r="X42" s="66">
        <v>5.3829166666666666</v>
      </c>
      <c r="Y42" s="66">
        <v>5.5</v>
      </c>
      <c r="Z42" s="66">
        <v>5.6354166666666643</v>
      </c>
      <c r="AA42" s="66">
        <v>5.6145833333333357</v>
      </c>
      <c r="AB42" s="66">
        <v>5.5</v>
      </c>
    </row>
    <row r="43" spans="3:28" ht="15.95" customHeight="1">
      <c r="C43" s="52" t="s">
        <v>168</v>
      </c>
      <c r="D43" s="53"/>
      <c r="E43" s="53"/>
      <c r="F43" s="53"/>
      <c r="G43" s="53"/>
      <c r="H43" s="53"/>
      <c r="I43" s="53"/>
      <c r="J43" s="53"/>
      <c r="K43" s="53"/>
      <c r="L43" s="53"/>
      <c r="M43" s="53"/>
      <c r="N43" s="53"/>
      <c r="O43" s="53"/>
      <c r="P43" s="53"/>
      <c r="Q43" s="53"/>
      <c r="R43" s="53"/>
      <c r="S43" s="53"/>
      <c r="T43" s="53"/>
      <c r="U43" s="53"/>
      <c r="V43" s="53"/>
      <c r="W43" s="53"/>
      <c r="X43" s="53"/>
      <c r="Y43" s="53"/>
      <c r="Z43" s="53"/>
      <c r="AA43" s="53"/>
      <c r="AB43" s="53"/>
    </row>
    <row r="44" spans="3:28" ht="14.1" customHeight="1">
      <c r="C44" s="48" t="s">
        <v>169</v>
      </c>
      <c r="D44" s="33">
        <f t="shared" ref="D44:AB44" si="2">D45-D46</f>
        <v>1.4632740609999999</v>
      </c>
      <c r="E44" s="33">
        <f t="shared" si="2"/>
        <v>11.872394550000003</v>
      </c>
      <c r="F44" s="33">
        <f t="shared" si="2"/>
        <v>23.469583537999995</v>
      </c>
      <c r="G44" s="33">
        <f t="shared" si="2"/>
        <v>31.308035700999994</v>
      </c>
      <c r="H44" s="33">
        <f t="shared" si="2"/>
        <v>43.90561985299999</v>
      </c>
      <c r="I44" s="33">
        <f t="shared" si="2"/>
        <v>45.050054339000013</v>
      </c>
      <c r="J44" s="33">
        <f t="shared" si="2"/>
        <v>37.774434713000005</v>
      </c>
      <c r="K44" s="33">
        <f t="shared" si="2"/>
        <v>21.057536550999998</v>
      </c>
      <c r="L44" s="33">
        <f t="shared" si="2"/>
        <v>22.394062663000028</v>
      </c>
      <c r="M44" s="33">
        <f t="shared" si="2"/>
        <v>17.09716997999999</v>
      </c>
      <c r="N44" s="33">
        <f t="shared" si="2"/>
        <v>25.696552806000028</v>
      </c>
      <c r="O44" s="33">
        <f t="shared" si="2"/>
        <v>14.786112088999971</v>
      </c>
      <c r="P44" s="33">
        <f t="shared" si="2"/>
        <v>-8.9566308529999787</v>
      </c>
      <c r="Q44" s="33">
        <f t="shared" si="2"/>
        <v>-9.8997819579999771</v>
      </c>
      <c r="R44" s="33">
        <f t="shared" si="2"/>
        <v>13.678095985999988</v>
      </c>
      <c r="S44" s="33">
        <f t="shared" si="2"/>
        <v>40.204771560999973</v>
      </c>
      <c r="T44" s="33">
        <f t="shared" si="2"/>
        <v>56.036664349999967</v>
      </c>
      <c r="U44" s="33">
        <f t="shared" si="2"/>
        <v>46.567539897000017</v>
      </c>
      <c r="V44" s="33">
        <f t="shared" si="2"/>
        <v>35.19884006700002</v>
      </c>
      <c r="W44" s="33">
        <f t="shared" si="2"/>
        <v>50.393416776000009</v>
      </c>
      <c r="X44" s="34">
        <f t="shared" si="2"/>
        <v>64</v>
      </c>
      <c r="Y44" s="34">
        <f t="shared" si="2"/>
        <v>62.158134963229998</v>
      </c>
      <c r="Z44" s="34">
        <f t="shared" si="2"/>
        <v>66.725280978972506</v>
      </c>
      <c r="AA44" s="34">
        <f t="shared" si="2"/>
        <v>83.380547888038961</v>
      </c>
      <c r="AB44" s="34">
        <f t="shared" si="2"/>
        <v>92.862083861068328</v>
      </c>
    </row>
    <row r="45" spans="3:28" ht="14.1" customHeight="1">
      <c r="C45" s="67" t="s">
        <v>170</v>
      </c>
      <c r="D45" s="68">
        <v>58.032294243000003</v>
      </c>
      <c r="E45" s="68">
        <v>60.147158103000002</v>
      </c>
      <c r="F45" s="68">
        <v>72.776746689999996</v>
      </c>
      <c r="G45" s="68">
        <v>95.121672368999995</v>
      </c>
      <c r="H45" s="68">
        <v>118.59783540699999</v>
      </c>
      <c r="I45" s="68">
        <v>137.58115120900001</v>
      </c>
      <c r="J45" s="68">
        <v>159.816383833</v>
      </c>
      <c r="K45" s="68">
        <v>195.764624177</v>
      </c>
      <c r="L45" s="68">
        <v>151.79167418600002</v>
      </c>
      <c r="M45" s="68">
        <v>200.43413482599999</v>
      </c>
      <c r="N45" s="68">
        <v>253.66630950700002</v>
      </c>
      <c r="O45" s="68">
        <v>239.95253815799998</v>
      </c>
      <c r="P45" s="68">
        <v>232.54425560600001</v>
      </c>
      <c r="Q45" s="68">
        <v>220.92323683800001</v>
      </c>
      <c r="R45" s="68">
        <v>186.78235506299998</v>
      </c>
      <c r="S45" s="68">
        <v>179.52612921399998</v>
      </c>
      <c r="T45" s="68">
        <v>214.98810835299997</v>
      </c>
      <c r="U45" s="68">
        <v>231.88952339899998</v>
      </c>
      <c r="V45" s="68">
        <v>221.12680764700002</v>
      </c>
      <c r="W45" s="68">
        <v>209.180241655</v>
      </c>
      <c r="X45" s="69">
        <v>282</v>
      </c>
      <c r="Y45" s="69">
        <v>288.33909877800977</v>
      </c>
      <c r="Z45" s="69">
        <v>297.52649604203407</v>
      </c>
      <c r="AA45" s="69">
        <v>315.19444655160373</v>
      </c>
      <c r="AB45" s="69">
        <v>325.88654567806395</v>
      </c>
    </row>
    <row r="46" spans="3:28" ht="14.1" customHeight="1">
      <c r="C46" s="48" t="s">
        <v>171</v>
      </c>
      <c r="D46" s="68">
        <v>56.569020182000003</v>
      </c>
      <c r="E46" s="68">
        <v>48.274763553</v>
      </c>
      <c r="F46" s="68">
        <v>49.307163152000001</v>
      </c>
      <c r="G46" s="68">
        <v>63.813636668000001</v>
      </c>
      <c r="H46" s="68">
        <v>74.692215554000001</v>
      </c>
      <c r="I46" s="68">
        <v>92.531096869999999</v>
      </c>
      <c r="J46" s="68">
        <v>122.04194912</v>
      </c>
      <c r="K46" s="68">
        <v>174.707087626</v>
      </c>
      <c r="L46" s="68">
        <v>129.39761152299999</v>
      </c>
      <c r="M46" s="68">
        <v>183.336964846</v>
      </c>
      <c r="N46" s="68">
        <v>227.96975670099999</v>
      </c>
      <c r="O46" s="68">
        <v>225.16642606900001</v>
      </c>
      <c r="P46" s="68">
        <v>241.50088645899999</v>
      </c>
      <c r="Q46" s="68">
        <v>230.82301879599999</v>
      </c>
      <c r="R46" s="68">
        <v>173.10425907699999</v>
      </c>
      <c r="S46" s="68">
        <v>139.32135765300001</v>
      </c>
      <c r="T46" s="68">
        <v>158.95144400300001</v>
      </c>
      <c r="U46" s="68">
        <v>185.32198350199997</v>
      </c>
      <c r="V46" s="68">
        <v>185.92796758</v>
      </c>
      <c r="W46" s="68">
        <v>158.78682487899999</v>
      </c>
      <c r="X46" s="69">
        <v>218</v>
      </c>
      <c r="Y46" s="69">
        <v>226.18096381477977</v>
      </c>
      <c r="Z46" s="69">
        <v>230.80121506306156</v>
      </c>
      <c r="AA46" s="69">
        <v>231.81389866356477</v>
      </c>
      <c r="AB46" s="69">
        <v>233.02446181699563</v>
      </c>
    </row>
    <row r="47" spans="3:28" ht="14.1" customHeight="1">
      <c r="C47" s="48" t="s">
        <v>172</v>
      </c>
      <c r="D47" s="70">
        <v>-4.2377327195285273E-2</v>
      </c>
      <c r="E47" s="70">
        <v>-1.5979301981252553E-2</v>
      </c>
      <c r="F47" s="70">
        <v>6.4257988594432032E-3</v>
      </c>
      <c r="G47" s="70">
        <v>1.6579425678433127E-2</v>
      </c>
      <c r="H47" s="70">
        <v>1.5530385689088615E-2</v>
      </c>
      <c r="I47" s="70">
        <v>1.1815630922255148E-2</v>
      </c>
      <c r="J47" s="70">
        <v>3.0392925251687854E-4</v>
      </c>
      <c r="K47" s="70">
        <v>-1.8264220330450939E-2</v>
      </c>
      <c r="L47" s="70">
        <v>-1.5853663884369245E-2</v>
      </c>
      <c r="M47" s="70">
        <v>-3.589317335584323E-2</v>
      </c>
      <c r="N47" s="70">
        <v>-2.9278486688438236E-2</v>
      </c>
      <c r="O47" s="70">
        <v>-3.4279375413824906E-2</v>
      </c>
      <c r="P47" s="70">
        <v>-3.2406227325593111E-2</v>
      </c>
      <c r="Q47" s="70">
        <v>-4.1421280737864073E-2</v>
      </c>
      <c r="R47" s="70">
        <v>-3.0437236120930661E-2</v>
      </c>
      <c r="S47" s="70">
        <v>-1.3611795898336738E-2</v>
      </c>
      <c r="T47" s="70">
        <v>-1.0678786375086392E-2</v>
      </c>
      <c r="U47" s="70">
        <v>-2.6859736872370359E-2</v>
      </c>
      <c r="V47" s="70">
        <v>-3.4729085234403517E-2</v>
      </c>
      <c r="W47" s="70">
        <v>-1.6636285324126664E-2</v>
      </c>
      <c r="X47" s="64">
        <v>-1.3761634965424017E-2</v>
      </c>
      <c r="Y47" s="64">
        <v>-1.430302446589613E-2</v>
      </c>
      <c r="Z47" s="64">
        <v>-1.0811108418014857E-2</v>
      </c>
      <c r="AA47" s="64">
        <v>-6.8369674514384476E-3</v>
      </c>
      <c r="AB47" s="64">
        <v>-3.658976789204983E-3</v>
      </c>
    </row>
    <row r="48" spans="3:28" ht="14.1" customHeight="1" thickBot="1">
      <c r="C48" s="71" t="s">
        <v>173</v>
      </c>
      <c r="D48" s="72">
        <v>4.1496241773474593E-2</v>
      </c>
      <c r="E48" s="72">
        <v>3.2550672662313158E-2</v>
      </c>
      <c r="F48" s="72">
        <v>1.813156420894569E-2</v>
      </c>
      <c r="G48" s="72">
        <v>2.7144642789142522E-2</v>
      </c>
      <c r="H48" s="72">
        <v>1.7344035087496379E-2</v>
      </c>
      <c r="I48" s="72">
        <v>1.7529008267004077E-2</v>
      </c>
      <c r="J48" s="72">
        <v>3.1910894647852843E-2</v>
      </c>
      <c r="K48" s="72">
        <v>2.9942926996130315E-2</v>
      </c>
      <c r="L48" s="72">
        <v>1.8884210142483683E-2</v>
      </c>
      <c r="M48" s="72">
        <v>3.7321422384075049E-2</v>
      </c>
      <c r="N48" s="72">
        <v>3.9207731749689098E-2</v>
      </c>
      <c r="O48" s="72">
        <v>3.7582923652247996E-2</v>
      </c>
      <c r="P48" s="72">
        <v>3.0469995538852629E-2</v>
      </c>
      <c r="Q48" s="72">
        <v>3.5732216091048548E-2</v>
      </c>
      <c r="R48" s="72">
        <v>3.5964279174056778E-2</v>
      </c>
      <c r="S48" s="72">
        <v>4.1318620295633858E-2</v>
      </c>
      <c r="T48" s="72">
        <v>3.3386461477005761E-2</v>
      </c>
      <c r="U48" s="72">
        <v>4.0797650791092932E-2</v>
      </c>
      <c r="V48" s="72">
        <v>3.6942450326341018E-2</v>
      </c>
      <c r="W48" s="72">
        <v>3.0863186570259472E-2</v>
      </c>
      <c r="X48" s="73">
        <v>3.1276583390718857E-2</v>
      </c>
      <c r="Y48" s="73">
        <v>3.5757561164740326E-2</v>
      </c>
      <c r="Z48" s="73">
        <v>3.6985370903735035E-2</v>
      </c>
      <c r="AA48" s="73">
        <v>4.1503947742615191E-2</v>
      </c>
      <c r="AB48" s="73">
        <v>4.0549943623267477E-2</v>
      </c>
    </row>
    <row r="49" spans="3:28" ht="27.75" customHeight="1" thickTop="1">
      <c r="C49" s="214"/>
      <c r="D49" s="214"/>
      <c r="E49" s="214"/>
      <c r="F49" s="214"/>
      <c r="G49" s="214"/>
      <c r="H49" s="214"/>
      <c r="I49" s="214"/>
      <c r="J49" s="214"/>
      <c r="K49" s="214"/>
      <c r="L49" s="214"/>
      <c r="M49" s="214"/>
      <c r="N49" s="214"/>
      <c r="O49" s="214"/>
      <c r="P49" s="214"/>
      <c r="Q49" s="214"/>
      <c r="R49" s="214"/>
      <c r="S49" s="214"/>
      <c r="T49" s="214"/>
      <c r="U49" s="214"/>
      <c r="V49" s="214"/>
      <c r="W49" s="214"/>
      <c r="X49" s="214"/>
      <c r="Y49" s="214"/>
      <c r="Z49" s="214"/>
      <c r="AA49" s="214"/>
      <c r="AB49" s="214"/>
    </row>
    <row r="51" spans="3:28" ht="12.95" customHeight="1">
      <c r="R51"/>
      <c r="S51" s="208" t="s">
        <v>180</v>
      </c>
      <c r="T51" s="208"/>
      <c r="U51" s="208"/>
    </row>
    <row r="52" spans="3:28" ht="12.95" customHeight="1">
      <c r="R52"/>
      <c r="S52" s="3" t="s">
        <v>178</v>
      </c>
      <c r="T52" s="3" t="s">
        <v>147</v>
      </c>
      <c r="U52" s="3" t="s">
        <v>179</v>
      </c>
    </row>
    <row r="53" spans="3:28" ht="12.95" customHeight="1">
      <c r="R53">
        <v>2021</v>
      </c>
      <c r="S53">
        <v>5.5</v>
      </c>
      <c r="T53" s="10">
        <v>0.1</v>
      </c>
      <c r="U53" s="12">
        <v>9.2499999999999999E-2</v>
      </c>
    </row>
    <row r="54" spans="3:28" ht="12.95" customHeight="1">
      <c r="R54">
        <v>2022</v>
      </c>
      <c r="S54">
        <v>5.5</v>
      </c>
      <c r="T54" s="10">
        <v>0.05</v>
      </c>
      <c r="U54" s="12">
        <v>0.11749999999999999</v>
      </c>
    </row>
    <row r="55" spans="3:28" ht="12.95" customHeight="1">
      <c r="R55">
        <v>2023</v>
      </c>
      <c r="S55">
        <v>5.75</v>
      </c>
      <c r="T55" s="12">
        <v>3.3000000000000002E-2</v>
      </c>
      <c r="U55" s="10">
        <v>0.08</v>
      </c>
    </row>
    <row r="56" spans="3:28" ht="12.95" customHeight="1">
      <c r="R56">
        <v>2024</v>
      </c>
      <c r="S56">
        <v>5.5</v>
      </c>
      <c r="T56" s="10">
        <v>0.03</v>
      </c>
      <c r="U56" s="12">
        <v>7.7499999999999999E-2</v>
      </c>
    </row>
    <row r="57" spans="3:28" ht="12.95" customHeight="1">
      <c r="R57" s="35">
        <v>2025</v>
      </c>
      <c r="S57" s="35">
        <v>5.5</v>
      </c>
      <c r="T57" s="112">
        <v>0.03</v>
      </c>
      <c r="U57" s="112">
        <v>7.0000000000000007E-2</v>
      </c>
    </row>
  </sheetData>
  <mergeCells count="4">
    <mergeCell ref="U3:W3"/>
    <mergeCell ref="X3:Y3"/>
    <mergeCell ref="C49:AB49"/>
    <mergeCell ref="S51:U51"/>
  </mergeCells>
  <hyperlinks>
    <hyperlink ref="B1" r:id="rId1" xr:uid="{522EFB5C-B24E-4E5A-9E2C-E02DC1EEBE88}"/>
  </hyperlinks>
  <printOptions horizontalCentered="1"/>
  <pageMargins left="0.35433070866141736" right="0.23622047244094491" top="0.78740157480314965" bottom="0.51181102362204722" header="0.51181102362204722" footer="0.51181102362204722"/>
  <pageSetup paperSize="9" scale="80" orientation="landscape" r:id="rId2"/>
  <headerFooter alignWithMargins="0">
    <oddFooter>&amp;L&amp;1#&amp;"Calibri"&amp;10&amp;K000000Confidencial | Compartilhamento Interno</oddFooter>
  </headerFooter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127680-7712-4EA2-9729-1F7D462576FD}">
  <sheetPr codeName="Planilha1"/>
  <dimension ref="A2:K54"/>
  <sheetViews>
    <sheetView topLeftCell="A25" workbookViewId="0">
      <selection activeCell="J40" sqref="J40"/>
    </sheetView>
  </sheetViews>
  <sheetFormatPr defaultRowHeight="15"/>
  <cols>
    <col min="1" max="1" width="10.28515625" customWidth="1"/>
    <col min="2" max="2" width="24.85546875" customWidth="1"/>
    <col min="3" max="3" width="15.5703125" customWidth="1"/>
    <col min="4" max="4" width="12.28515625" customWidth="1"/>
    <col min="5" max="5" width="10.85546875" customWidth="1"/>
    <col min="6" max="6" width="14.85546875" customWidth="1"/>
    <col min="7" max="8" width="10.85546875" customWidth="1"/>
    <col min="9" max="9" width="10.7109375" bestFit="1" customWidth="1"/>
    <col min="10" max="11" width="10.5703125" bestFit="1" customWidth="1"/>
    <col min="13" max="15" width="11" customWidth="1"/>
  </cols>
  <sheetData>
    <row r="2" spans="1:10">
      <c r="A2" s="7" t="s">
        <v>22</v>
      </c>
      <c r="C2" s="2">
        <v>44531</v>
      </c>
    </row>
    <row r="4" spans="1:10">
      <c r="B4" s="11" t="s">
        <v>8</v>
      </c>
      <c r="C4" s="202" t="s">
        <v>52</v>
      </c>
      <c r="D4" s="139">
        <v>46249</v>
      </c>
      <c r="F4" s="111" t="s">
        <v>13</v>
      </c>
    </row>
    <row r="5" spans="1:10">
      <c r="B5" s="9" t="s">
        <v>8</v>
      </c>
      <c r="C5" s="21" t="s">
        <v>53</v>
      </c>
      <c r="D5" s="22">
        <v>49444</v>
      </c>
      <c r="F5" s="111" t="s">
        <v>12</v>
      </c>
    </row>
    <row r="6" spans="1:10">
      <c r="B6" t="s">
        <v>8</v>
      </c>
      <c r="C6" s="15" t="s">
        <v>53</v>
      </c>
      <c r="D6" s="1">
        <v>53097</v>
      </c>
      <c r="F6" s="111" t="s">
        <v>11</v>
      </c>
    </row>
    <row r="7" spans="1:10">
      <c r="B7" t="s">
        <v>5</v>
      </c>
      <c r="C7" s="15" t="s">
        <v>57</v>
      </c>
      <c r="D7" s="1">
        <v>45536</v>
      </c>
      <c r="F7" s="111" t="s">
        <v>6</v>
      </c>
    </row>
    <row r="8" spans="1:10">
      <c r="B8" s="9" t="s">
        <v>5</v>
      </c>
      <c r="C8" s="21" t="s">
        <v>58</v>
      </c>
      <c r="D8" s="22">
        <v>46447</v>
      </c>
      <c r="F8" s="111" t="s">
        <v>4</v>
      </c>
    </row>
    <row r="9" spans="1:10">
      <c r="B9" s="9" t="s">
        <v>1</v>
      </c>
      <c r="C9" s="23">
        <v>0.11609999999999999</v>
      </c>
      <c r="D9" s="22">
        <v>45474</v>
      </c>
      <c r="F9" s="111" t="s">
        <v>3</v>
      </c>
    </row>
    <row r="10" spans="1:10">
      <c r="B10" s="11" t="s">
        <v>1</v>
      </c>
      <c r="C10" s="201">
        <v>0.11459999999999999</v>
      </c>
      <c r="D10" s="139">
        <v>46023</v>
      </c>
      <c r="F10" s="111" t="s">
        <v>2</v>
      </c>
      <c r="H10" t="s">
        <v>232</v>
      </c>
      <c r="I10" s="12">
        <v>0.11459999999999999</v>
      </c>
      <c r="J10">
        <f>10+5.03</f>
        <v>15.030000000000001</v>
      </c>
    </row>
    <row r="12" spans="1:10">
      <c r="B12" t="s">
        <v>8</v>
      </c>
      <c r="C12" s="15" t="s">
        <v>54</v>
      </c>
      <c r="D12" s="1">
        <v>47710</v>
      </c>
      <c r="F12" s="111" t="s">
        <v>10</v>
      </c>
    </row>
    <row r="13" spans="1:10">
      <c r="B13" t="s">
        <v>8</v>
      </c>
      <c r="C13" s="15" t="s">
        <v>55</v>
      </c>
      <c r="D13" s="1">
        <v>51363</v>
      </c>
      <c r="F13" s="111" t="s">
        <v>9</v>
      </c>
    </row>
    <row r="14" spans="1:10">
      <c r="B14" t="s">
        <v>8</v>
      </c>
      <c r="C14" s="15" t="s">
        <v>56</v>
      </c>
      <c r="D14" s="1">
        <v>56749</v>
      </c>
      <c r="F14" s="111" t="s">
        <v>7</v>
      </c>
    </row>
    <row r="15" spans="1:10">
      <c r="B15" t="s">
        <v>1</v>
      </c>
      <c r="C15" s="16">
        <v>0.11360000000000001</v>
      </c>
      <c r="D15" s="1">
        <v>47849</v>
      </c>
      <c r="F15" s="111" t="s">
        <v>0</v>
      </c>
    </row>
    <row r="16" spans="1:10">
      <c r="C16" s="16"/>
      <c r="D16" s="1"/>
      <c r="F16" s="111"/>
    </row>
    <row r="17" spans="1:11">
      <c r="A17" s="7" t="s">
        <v>202</v>
      </c>
      <c r="C17" s="2">
        <v>44585</v>
      </c>
      <c r="D17" s="1"/>
      <c r="F17" s="111"/>
    </row>
    <row r="18" spans="1:11" ht="14.25" customHeight="1">
      <c r="A18" s="7"/>
      <c r="B18" s="143" t="s">
        <v>205</v>
      </c>
      <c r="C18" s="144">
        <v>0.13200000000000001</v>
      </c>
      <c r="D18" s="1">
        <v>45265</v>
      </c>
      <c r="F18" s="111"/>
    </row>
    <row r="19" spans="1:11">
      <c r="A19" s="7"/>
      <c r="B19" s="142"/>
      <c r="C19" s="16"/>
      <c r="D19" s="1"/>
      <c r="F19" s="111"/>
    </row>
    <row r="20" spans="1:11">
      <c r="A20" t="s">
        <v>21</v>
      </c>
      <c r="B20" s="143"/>
    </row>
    <row r="23" spans="1:11">
      <c r="A23" t="s">
        <v>187</v>
      </c>
      <c r="E23" t="s">
        <v>71</v>
      </c>
      <c r="F23" t="s">
        <v>182</v>
      </c>
    </row>
    <row r="25" spans="1:11">
      <c r="A25" s="7" t="s">
        <v>26</v>
      </c>
      <c r="C25" s="117" t="s">
        <v>183</v>
      </c>
      <c r="D25" s="118" t="s">
        <v>184</v>
      </c>
      <c r="E25" s="119" t="s">
        <v>185</v>
      </c>
      <c r="F25" s="117" t="s">
        <v>183</v>
      </c>
      <c r="G25" s="118" t="s">
        <v>184</v>
      </c>
      <c r="H25" s="119" t="s">
        <v>185</v>
      </c>
      <c r="I25" s="117" t="s">
        <v>183</v>
      </c>
      <c r="J25" s="118" t="s">
        <v>184</v>
      </c>
      <c r="K25" s="119" t="s">
        <v>185</v>
      </c>
    </row>
    <row r="26" spans="1:11">
      <c r="C26" s="114" t="s">
        <v>27</v>
      </c>
      <c r="D26" s="115" t="s">
        <v>27</v>
      </c>
      <c r="E26" s="116" t="s">
        <v>27</v>
      </c>
      <c r="F26" s="114" t="s">
        <v>31</v>
      </c>
      <c r="G26" s="115" t="s">
        <v>31</v>
      </c>
      <c r="H26" s="116" t="s">
        <v>31</v>
      </c>
      <c r="I26" s="114" t="s">
        <v>30</v>
      </c>
      <c r="J26" s="115" t="s">
        <v>30</v>
      </c>
      <c r="K26" s="116" t="s">
        <v>30</v>
      </c>
    </row>
    <row r="27" spans="1:11">
      <c r="A27" t="s">
        <v>15</v>
      </c>
      <c r="B27" s="2">
        <v>44469</v>
      </c>
      <c r="C27" s="120">
        <v>5.44</v>
      </c>
      <c r="D27" s="121">
        <v>5.44</v>
      </c>
      <c r="E27" s="122">
        <v>5.44</v>
      </c>
      <c r="F27" s="126">
        <v>0.10249999999999999</v>
      </c>
      <c r="G27" s="127">
        <v>0.10249999999999999</v>
      </c>
      <c r="H27" s="128">
        <v>0.10249999999999999</v>
      </c>
      <c r="I27" s="126">
        <v>6.25E-2</v>
      </c>
      <c r="J27" s="127">
        <v>6.25E-2</v>
      </c>
      <c r="K27" s="128">
        <v>6.25E-2</v>
      </c>
    </row>
    <row r="28" spans="1:11">
      <c r="A28" t="s">
        <v>29</v>
      </c>
      <c r="B28" s="141">
        <v>44561</v>
      </c>
      <c r="C28" s="120">
        <v>5.5</v>
      </c>
      <c r="D28" s="121">
        <v>5.5</v>
      </c>
      <c r="E28" s="122">
        <v>5.5</v>
      </c>
      <c r="F28" s="126">
        <v>0.10150000000000001</v>
      </c>
      <c r="G28" s="129">
        <v>0.1</v>
      </c>
      <c r="H28" s="130">
        <v>0.1</v>
      </c>
      <c r="I28" s="126">
        <v>9.2499999999999999E-2</v>
      </c>
      <c r="J28" s="134">
        <v>9.2499999999999999E-2</v>
      </c>
      <c r="K28" s="135">
        <v>9.2499999999999999E-2</v>
      </c>
    </row>
    <row r="29" spans="1:11">
      <c r="A29" t="s">
        <v>29</v>
      </c>
      <c r="B29" s="113">
        <v>44926</v>
      </c>
      <c r="C29" s="120">
        <v>5.5</v>
      </c>
      <c r="D29" s="121">
        <v>5.7</v>
      </c>
      <c r="E29" s="122">
        <v>5.5</v>
      </c>
      <c r="F29" s="126">
        <v>0.05</v>
      </c>
      <c r="G29" s="129">
        <v>4.9000000000000002E-2</v>
      </c>
      <c r="H29" s="130">
        <v>0.05</v>
      </c>
      <c r="I29" s="126">
        <v>0.115</v>
      </c>
      <c r="J29" s="134">
        <v>0.10249999999999999</v>
      </c>
      <c r="K29" s="135">
        <v>0.11749999999999999</v>
      </c>
    </row>
    <row r="30" spans="1:11">
      <c r="A30" t="s">
        <v>29</v>
      </c>
      <c r="B30" s="113">
        <v>45291</v>
      </c>
      <c r="C30" s="120">
        <v>5.35</v>
      </c>
      <c r="D30" s="121">
        <v>5.77</v>
      </c>
      <c r="E30" s="122">
        <v>5.75</v>
      </c>
      <c r="F30" s="126">
        <v>3.4200000000000001E-2</v>
      </c>
      <c r="G30" s="129">
        <v>3.2500000000000001E-2</v>
      </c>
      <c r="H30" s="130">
        <v>3.3000000000000002E-2</v>
      </c>
      <c r="I30" s="126">
        <v>7.7499999999999999E-2</v>
      </c>
      <c r="J30" s="134">
        <v>0.08</v>
      </c>
      <c r="K30" s="135">
        <v>0.08</v>
      </c>
    </row>
    <row r="31" spans="1:11">
      <c r="A31" t="s">
        <v>29</v>
      </c>
      <c r="B31" s="113">
        <v>45657</v>
      </c>
      <c r="C31" s="120">
        <v>5.3</v>
      </c>
      <c r="D31" s="121">
        <v>5.83</v>
      </c>
      <c r="E31" s="122">
        <v>5.5</v>
      </c>
      <c r="F31" s="126">
        <v>3.1E-2</v>
      </c>
      <c r="G31" s="129">
        <v>0.03</v>
      </c>
      <c r="H31" s="130">
        <v>0.03</v>
      </c>
      <c r="I31" s="126">
        <v>7.0000000000000007E-2</v>
      </c>
      <c r="J31" s="134">
        <v>0.08</v>
      </c>
      <c r="K31" s="135">
        <v>7.7499999999999999E-2</v>
      </c>
    </row>
    <row r="32" spans="1:11">
      <c r="A32" t="s">
        <v>29</v>
      </c>
      <c r="B32" s="113">
        <v>46022</v>
      </c>
      <c r="C32" s="123">
        <f>+C31</f>
        <v>5.3</v>
      </c>
      <c r="D32" s="124">
        <v>5.88</v>
      </c>
      <c r="E32" s="125">
        <v>5.5</v>
      </c>
      <c r="F32" s="131">
        <f>+F31</f>
        <v>3.1E-2</v>
      </c>
      <c r="G32" s="132">
        <v>0.03</v>
      </c>
      <c r="H32" s="133">
        <v>0.03</v>
      </c>
      <c r="I32" s="131">
        <f>+I31</f>
        <v>7.0000000000000007E-2</v>
      </c>
      <c r="J32" s="132">
        <v>0.08</v>
      </c>
      <c r="K32" s="133">
        <v>7.0000000000000007E-2</v>
      </c>
    </row>
    <row r="33" spans="2:11">
      <c r="C33" t="s">
        <v>186</v>
      </c>
      <c r="D33" s="3"/>
    </row>
    <row r="34" spans="2:11" ht="15.75" thickBot="1"/>
    <row r="35" spans="2:11">
      <c r="C35" s="145" t="s">
        <v>206</v>
      </c>
      <c r="D35" s="146"/>
      <c r="E35" s="147"/>
      <c r="F35" s="145" t="s">
        <v>207</v>
      </c>
      <c r="G35" s="146"/>
      <c r="H35" s="147"/>
      <c r="I35" s="145" t="s">
        <v>208</v>
      </c>
      <c r="J35" s="146"/>
      <c r="K35" s="147"/>
    </row>
    <row r="36" spans="2:11">
      <c r="C36" s="148" t="s">
        <v>189</v>
      </c>
      <c r="D36" s="149"/>
      <c r="E36" s="150"/>
      <c r="F36" s="148" t="s">
        <v>190</v>
      </c>
      <c r="G36" s="152"/>
      <c r="H36" s="150"/>
      <c r="I36" s="148" t="s">
        <v>191</v>
      </c>
      <c r="J36" s="149"/>
      <c r="K36" s="150"/>
    </row>
    <row r="37" spans="2:11">
      <c r="C37" s="151" t="s">
        <v>219</v>
      </c>
      <c r="D37" s="149"/>
      <c r="E37" s="150"/>
      <c r="F37" s="148" t="s">
        <v>188</v>
      </c>
      <c r="G37" s="149"/>
      <c r="H37" s="150"/>
      <c r="I37" s="151" t="s">
        <v>220</v>
      </c>
      <c r="J37" s="149"/>
      <c r="K37" s="150"/>
    </row>
    <row r="38" spans="2:11">
      <c r="C38" s="148" t="s">
        <v>27</v>
      </c>
      <c r="D38" s="152" t="s">
        <v>31</v>
      </c>
      <c r="E38" s="153" t="s">
        <v>30</v>
      </c>
      <c r="F38" s="148" t="s">
        <v>27</v>
      </c>
      <c r="G38" s="152" t="s">
        <v>31</v>
      </c>
      <c r="H38" s="153" t="s">
        <v>30</v>
      </c>
      <c r="I38" s="148" t="s">
        <v>27</v>
      </c>
      <c r="J38" s="152" t="s">
        <v>31</v>
      </c>
      <c r="K38" s="153" t="s">
        <v>30</v>
      </c>
    </row>
    <row r="39" spans="2:11">
      <c r="B39" s="166">
        <v>2022</v>
      </c>
      <c r="C39" s="154">
        <f>PERCENTILE(C29:E29,0.1)</f>
        <v>5.5</v>
      </c>
      <c r="D39" s="155">
        <f>PERCENTILE(F29:H29,0.1)</f>
        <v>4.9200000000000001E-2</v>
      </c>
      <c r="E39" s="156">
        <f>PERCENTILE(I29:K29,0.1)</f>
        <v>0.105</v>
      </c>
      <c r="F39" s="154">
        <f>MEDIAN(C29:E29)</f>
        <v>5.5</v>
      </c>
      <c r="G39" s="160">
        <f>MEDIAN(F29:H29)</f>
        <v>0.05</v>
      </c>
      <c r="H39" s="161">
        <f>MEDIAN(I29:K29)</f>
        <v>0.115</v>
      </c>
      <c r="I39" s="154">
        <f>PERCENTILE(C29:E29,0.9)</f>
        <v>5.66</v>
      </c>
      <c r="J39" s="160">
        <f>PERCENTILE(F29:H29,0.9)</f>
        <v>0.05</v>
      </c>
      <c r="K39" s="161">
        <f>PERCENTILE(I29:K29,0.9)</f>
        <v>0.11699999999999999</v>
      </c>
    </row>
    <row r="40" spans="2:11">
      <c r="B40" s="166">
        <v>2023</v>
      </c>
      <c r="C40" s="154">
        <f t="shared" ref="C40:C42" si="0">PERCENTILE(C30:E30,0.1)</f>
        <v>5.43</v>
      </c>
      <c r="D40" s="155">
        <f t="shared" ref="D40:D42" si="1">PERCENTILE(F30:H30,0.1)</f>
        <v>3.2600000000000004E-2</v>
      </c>
      <c r="E40" s="156">
        <f t="shared" ref="E40:E42" si="2">PERCENTILE(I30:K30,0.1)</f>
        <v>7.8E-2</v>
      </c>
      <c r="F40" s="154">
        <f t="shared" ref="F40:F42" si="3">MEDIAN(C30:E30)</f>
        <v>5.75</v>
      </c>
      <c r="G40" s="160">
        <f t="shared" ref="G40:G42" si="4">MEDIAN(F30:H30)</f>
        <v>3.3000000000000002E-2</v>
      </c>
      <c r="H40" s="161">
        <f t="shared" ref="H40:H42" si="5">MEDIAN(I30:K30)</f>
        <v>0.08</v>
      </c>
      <c r="I40" s="154">
        <f t="shared" ref="I40:I42" si="6">PERCENTILE(C30:E30,0.9)</f>
        <v>5.766</v>
      </c>
      <c r="J40" s="160">
        <f t="shared" ref="J40:J42" si="7">PERCENTILE(F30:H30,0.9)</f>
        <v>3.3960000000000004E-2</v>
      </c>
      <c r="K40" s="161">
        <f t="shared" ref="K40:K42" si="8">PERCENTILE(I30:K30,0.9)</f>
        <v>0.08</v>
      </c>
    </row>
    <row r="41" spans="2:11">
      <c r="B41" s="166">
        <v>2024</v>
      </c>
      <c r="C41" s="154">
        <f t="shared" si="0"/>
        <v>5.34</v>
      </c>
      <c r="D41" s="155">
        <f t="shared" si="1"/>
        <v>0.03</v>
      </c>
      <c r="E41" s="156">
        <f t="shared" si="2"/>
        <v>7.1500000000000008E-2</v>
      </c>
      <c r="F41" s="154">
        <f t="shared" si="3"/>
        <v>5.5</v>
      </c>
      <c r="G41" s="160">
        <f t="shared" si="4"/>
        <v>0.03</v>
      </c>
      <c r="H41" s="161">
        <f t="shared" si="5"/>
        <v>7.7499999999999999E-2</v>
      </c>
      <c r="I41" s="154">
        <f t="shared" si="6"/>
        <v>5.7640000000000002</v>
      </c>
      <c r="J41" s="160">
        <f t="shared" si="7"/>
        <v>3.0800000000000001E-2</v>
      </c>
      <c r="K41" s="161">
        <f t="shared" si="8"/>
        <v>7.9500000000000001E-2</v>
      </c>
    </row>
    <row r="42" spans="2:11" ht="15.75" thickBot="1">
      <c r="B42" s="166">
        <v>2025</v>
      </c>
      <c r="C42" s="157">
        <f t="shared" si="0"/>
        <v>5.34</v>
      </c>
      <c r="D42" s="158">
        <f t="shared" si="1"/>
        <v>0.03</v>
      </c>
      <c r="E42" s="159">
        <f t="shared" si="2"/>
        <v>7.0000000000000007E-2</v>
      </c>
      <c r="F42" s="157">
        <f t="shared" si="3"/>
        <v>5.5</v>
      </c>
      <c r="G42" s="136">
        <f t="shared" si="4"/>
        <v>0.03</v>
      </c>
      <c r="H42" s="162">
        <f t="shared" si="5"/>
        <v>7.0000000000000007E-2</v>
      </c>
      <c r="I42" s="157">
        <f t="shared" si="6"/>
        <v>5.8040000000000003</v>
      </c>
      <c r="J42" s="136">
        <f t="shared" si="7"/>
        <v>3.0800000000000001E-2</v>
      </c>
      <c r="K42" s="162">
        <f t="shared" si="8"/>
        <v>7.8E-2</v>
      </c>
    </row>
    <row r="54" s="9" customFormat="1"/>
  </sheetData>
  <pageMargins left="0.511811024" right="0.511811024" top="0.78740157499999996" bottom="0.78740157499999996" header="0.31496062000000002" footer="0.31496062000000002"/>
  <pageSetup paperSize="9" orientation="portrait" horizontalDpi="1200" verticalDpi="1200" r:id="rId1"/>
  <drawing r:id="rId2"/>
  <legacyDrawing r:id="rId3"/>
  <controls>
    <mc:AlternateContent xmlns:mc="http://schemas.openxmlformats.org/markup-compatibility/2006">
      <mc:Choice Requires="x14">
        <control shapeId="2049" r:id="rId4" name="Control 1">
          <controlPr defaultSize="0" r:id="rId5">
            <anchor moveWithCells="1">
              <from>
                <xdr:col>0</xdr:col>
                <xdr:colOff>0</xdr:colOff>
                <xdr:row>53</xdr:row>
                <xdr:rowOff>0</xdr:rowOff>
              </from>
              <to>
                <xdr:col>2</xdr:col>
                <xdr:colOff>838200</xdr:colOff>
                <xdr:row>54</xdr:row>
                <xdr:rowOff>38100</xdr:rowOff>
              </to>
            </anchor>
          </controlPr>
        </control>
      </mc:Choice>
      <mc:Fallback>
        <control shapeId="2049" r:id="rId4" name="Control 1"/>
      </mc:Fallback>
    </mc:AlternateContent>
  </control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1C4F40-FAF5-4F2C-A947-7467ABEEB878}">
  <sheetPr codeName="Planilha7">
    <tabColor rgb="FF92D050"/>
  </sheetPr>
  <dimension ref="B1:AD24"/>
  <sheetViews>
    <sheetView topLeftCell="R1" zoomScale="115" zoomScaleNormal="115" workbookViewId="0">
      <selection activeCell="W10" sqref="W10"/>
    </sheetView>
  </sheetViews>
  <sheetFormatPr defaultRowHeight="15"/>
  <cols>
    <col min="1" max="1" width="2.42578125" customWidth="1"/>
    <col min="2" max="2" width="12.28515625" customWidth="1"/>
    <col min="4" max="4" width="13.140625" bestFit="1" customWidth="1"/>
    <col min="5" max="5" width="15" bestFit="1" customWidth="1"/>
    <col min="8" max="8" width="9.5703125" customWidth="1"/>
    <col min="9" max="9" width="11" bestFit="1" customWidth="1"/>
    <col min="11" max="11" width="9.5703125" customWidth="1"/>
    <col min="12" max="12" width="15" bestFit="1" customWidth="1"/>
    <col min="13" max="13" width="6.85546875" customWidth="1"/>
    <col min="14" max="14" width="13.7109375" customWidth="1"/>
    <col min="15" max="15" width="13" customWidth="1"/>
    <col min="16" max="16" width="8.7109375" customWidth="1"/>
    <col min="18" max="18" width="13.28515625" customWidth="1"/>
    <col min="19" max="19" width="12.42578125" bestFit="1" customWidth="1"/>
    <col min="20" max="20" width="12" customWidth="1"/>
    <col min="21" max="21" width="11.140625" customWidth="1"/>
    <col min="22" max="22" width="8.42578125" customWidth="1"/>
    <col min="23" max="24" width="6" customWidth="1"/>
    <col min="25" max="25" width="14.85546875" customWidth="1"/>
    <col min="30" max="30" width="37.28515625" bestFit="1" customWidth="1"/>
  </cols>
  <sheetData>
    <row r="1" spans="2:30">
      <c r="B1" t="s">
        <v>214</v>
      </c>
    </row>
    <row r="2" spans="2:30">
      <c r="B2" t="s">
        <v>212</v>
      </c>
      <c r="C2" s="10">
        <v>0.06</v>
      </c>
    </row>
    <row r="3" spans="2:30">
      <c r="B3" t="s">
        <v>213</v>
      </c>
    </row>
    <row r="5" spans="2:30">
      <c r="C5" t="s">
        <v>41</v>
      </c>
      <c r="D5" t="s">
        <v>43</v>
      </c>
      <c r="E5" t="s">
        <v>42</v>
      </c>
      <c r="F5" t="s">
        <v>44</v>
      </c>
    </row>
    <row r="6" spans="2:30">
      <c r="B6" s="2">
        <v>44286</v>
      </c>
      <c r="C6">
        <v>71</v>
      </c>
      <c r="Y6" t="s">
        <v>47</v>
      </c>
      <c r="Z6" s="20">
        <f>MAX(SUM(Z13:Z16))</f>
        <v>9679.9258322017868</v>
      </c>
      <c r="AC6" s="7" t="s">
        <v>48</v>
      </c>
    </row>
    <row r="7" spans="2:30">
      <c r="B7" s="2">
        <v>44377</v>
      </c>
      <c r="C7">
        <v>64</v>
      </c>
      <c r="D7" s="11">
        <f>+C6-C7</f>
        <v>7</v>
      </c>
      <c r="E7">
        <v>11.4</v>
      </c>
      <c r="F7">
        <f>+D7/E7</f>
        <v>0.61403508771929827</v>
      </c>
      <c r="P7" s="11" t="s">
        <v>230</v>
      </c>
      <c r="Q7" s="11"/>
      <c r="Y7" t="s">
        <v>59</v>
      </c>
      <c r="AC7" t="s">
        <v>49</v>
      </c>
      <c r="AD7" t="s">
        <v>218</v>
      </c>
    </row>
    <row r="8" spans="2:30">
      <c r="B8" s="2">
        <v>44469</v>
      </c>
      <c r="C8">
        <v>59.6</v>
      </c>
      <c r="D8" s="11">
        <f>+C7-C8</f>
        <v>4.3999999999999986</v>
      </c>
      <c r="E8">
        <v>12.2</v>
      </c>
      <c r="F8">
        <f>+D8/E8</f>
        <v>0.36065573770491793</v>
      </c>
      <c r="P8" s="11" t="s">
        <v>231</v>
      </c>
      <c r="Q8" s="11"/>
      <c r="R8" t="s">
        <v>211</v>
      </c>
      <c r="S8" t="s">
        <v>51</v>
      </c>
      <c r="AC8" t="s">
        <v>50</v>
      </c>
      <c r="AD8" t="s">
        <v>60</v>
      </c>
    </row>
    <row r="9" spans="2:30" ht="30.75" thickBot="1">
      <c r="N9" s="3"/>
      <c r="O9" s="3"/>
      <c r="P9" s="3" t="s">
        <v>203</v>
      </c>
      <c r="Q9" s="167" t="s">
        <v>210</v>
      </c>
      <c r="AC9" t="s">
        <v>204</v>
      </c>
      <c r="AD9" t="s">
        <v>225</v>
      </c>
    </row>
    <row r="10" spans="2:30" ht="25.5" thickBot="1">
      <c r="C10" t="s">
        <v>16</v>
      </c>
      <c r="H10" s="163" t="s">
        <v>209</v>
      </c>
      <c r="I10" s="171"/>
      <c r="J10" s="173"/>
      <c r="L10" s="137" t="s">
        <v>42</v>
      </c>
      <c r="N10" s="168" t="str">
        <f>+'Mercado Fin'!C5</f>
        <v>IPCA+ 5,13 %</v>
      </c>
      <c r="O10" s="3" t="str">
        <f>+'Mercado Fin'!C8</f>
        <v>SELIC + 0,25 %</v>
      </c>
      <c r="P10" s="169">
        <f>+'Mercado Fin'!C9</f>
        <v>0.11609999999999999</v>
      </c>
      <c r="Q10" s="12">
        <f>+'Mercado Fin'!C18</f>
        <v>0.13200000000000001</v>
      </c>
      <c r="S10" s="17" t="str">
        <f>+N10</f>
        <v>IPCA+ 5,13 %</v>
      </c>
      <c r="T10" s="17" t="str">
        <f>+O10</f>
        <v>SELIC + 0,25 %</v>
      </c>
      <c r="U10" s="170">
        <f>+P10</f>
        <v>0.11609999999999999</v>
      </c>
      <c r="V10" s="170">
        <f>+Q10</f>
        <v>0.13200000000000001</v>
      </c>
      <c r="AC10" s="19" t="s">
        <v>62</v>
      </c>
      <c r="AD10" t="s">
        <v>224</v>
      </c>
    </row>
    <row r="11" spans="2:30" ht="15.75" thickBot="1">
      <c r="C11" s="137" t="s">
        <v>41</v>
      </c>
      <c r="D11" s="137" t="s">
        <v>43</v>
      </c>
      <c r="E11" s="137" t="s">
        <v>42</v>
      </c>
      <c r="H11" s="157" t="s">
        <v>27</v>
      </c>
      <c r="I11" s="137" t="s">
        <v>31</v>
      </c>
      <c r="J11" s="165" t="s">
        <v>45</v>
      </c>
      <c r="L11" t="s">
        <v>46</v>
      </c>
      <c r="N11" s="136">
        <v>5.1299999999999998E-2</v>
      </c>
      <c r="O11" s="136">
        <v>2.5000000000000001E-3</v>
      </c>
      <c r="P11" s="136">
        <v>0.11609999999999999</v>
      </c>
      <c r="Q11" s="136">
        <f>+'Mercado Fin'!C18</f>
        <v>0.13200000000000001</v>
      </c>
      <c r="S11" s="138"/>
      <c r="T11" s="138"/>
      <c r="U11" s="138"/>
      <c r="V11" s="138"/>
      <c r="W11" s="18" t="s">
        <v>61</v>
      </c>
    </row>
    <row r="12" spans="2:30">
      <c r="B12" s="2">
        <v>44561</v>
      </c>
      <c r="C12">
        <f>C8*(1+$C$2)^((B12-B8)/360)</f>
        <v>60.494140993136142</v>
      </c>
      <c r="D12">
        <v>2.9</v>
      </c>
      <c r="E12">
        <f>AVERAGE(E7:E8)*4-D12</f>
        <v>44.300000000000004</v>
      </c>
      <c r="H12" s="174">
        <v>5.5</v>
      </c>
      <c r="I12" s="160"/>
      <c r="J12" s="161"/>
      <c r="L12" s="13"/>
      <c r="N12" s="14"/>
      <c r="O12" s="14"/>
      <c r="P12" s="14"/>
      <c r="Q12" s="14"/>
      <c r="S12" s="140"/>
      <c r="T12" s="140"/>
      <c r="U12" s="140"/>
      <c r="V12" s="140"/>
      <c r="W12" s="10"/>
      <c r="X12" s="10"/>
    </row>
    <row r="13" spans="2:30">
      <c r="B13" s="2">
        <v>44926</v>
      </c>
      <c r="C13">
        <f>C12*(1+$C$2)^((B13-B12)/360)</f>
        <v>64.175705223971818</v>
      </c>
      <c r="D13">
        <v>6.9</v>
      </c>
      <c r="E13">
        <f>AVERAGE(E7:E8)*4-D13</f>
        <v>40.300000000000004</v>
      </c>
      <c r="H13" s="176">
        <f>+'Mercado Fin'!I39</f>
        <v>5.66</v>
      </c>
      <c r="I13" s="175">
        <f>+'Mercado Fin'!J39</f>
        <v>0.05</v>
      </c>
      <c r="J13" s="177">
        <f>+'Mercado Fin'!K39</f>
        <v>0.11699999999999999</v>
      </c>
      <c r="L13" s="13">
        <f>+E13*$H13</f>
        <v>228.09800000000004</v>
      </c>
      <c r="N13" s="14">
        <f>((1+I13)*(1+$N$11))^(360/360)-1</f>
        <v>0.10386499999999987</v>
      </c>
      <c r="O13" s="14">
        <f>((1+J13)*(1+$O$11))^(360/360)-1</f>
        <v>0.11979249999999997</v>
      </c>
      <c r="P13" s="14">
        <f>+P11</f>
        <v>0.11609999999999999</v>
      </c>
      <c r="Q13" s="14">
        <f>+Q11</f>
        <v>0.13200000000000001</v>
      </c>
      <c r="S13" s="200">
        <v>10</v>
      </c>
      <c r="T13" s="200">
        <v>75</v>
      </c>
      <c r="U13" s="200">
        <v>10</v>
      </c>
      <c r="V13" s="200">
        <v>5</v>
      </c>
      <c r="W13" s="185">
        <f t="shared" ref="W13:W16" si="0">SUM(S13:V13)</f>
        <v>100</v>
      </c>
      <c r="X13" s="10"/>
      <c r="Z13">
        <f>+L13*(1+SUMPRODUCT(N13:Q13,S13:V13))</f>
        <v>2929.7106705749998</v>
      </c>
      <c r="AA13" s="10">
        <v>0.01</v>
      </c>
      <c r="AB13">
        <f>AA13*Z13</f>
        <v>29.297106705749997</v>
      </c>
    </row>
    <row r="14" spans="2:30">
      <c r="B14" s="2">
        <v>45291</v>
      </c>
      <c r="C14">
        <f t="shared" ref="C14:C16" si="1">C13*(1+$C$2)^((B14-B13)/360)</f>
        <v>68.081322808789437</v>
      </c>
      <c r="D14">
        <v>5.7</v>
      </c>
      <c r="E14">
        <f>AVERAGE(E7:E8)*4-D14</f>
        <v>41.5</v>
      </c>
      <c r="H14" s="176">
        <f>+'Mercado Fin'!I40</f>
        <v>5.766</v>
      </c>
      <c r="I14" s="175">
        <f>+'Mercado Fin'!J40</f>
        <v>3.3960000000000004E-2</v>
      </c>
      <c r="J14" s="177">
        <f>+'Mercado Fin'!K40</f>
        <v>0.08</v>
      </c>
      <c r="L14" s="13">
        <f>+E14*$H14</f>
        <v>239.28899999999999</v>
      </c>
      <c r="N14" s="192">
        <f>((1+I14)*(1+$N$11))^(360/360)-1</f>
        <v>8.7002147999999835E-2</v>
      </c>
      <c r="O14" s="192">
        <f>((1+J14)*(1+$O$11))^(360/360)-1</f>
        <v>8.2699999999999996E-2</v>
      </c>
      <c r="P14" s="192">
        <f>+P13*(I14/I13)</f>
        <v>7.8855120000000001E-2</v>
      </c>
      <c r="Q14" s="192">
        <f>+Q13*(I14/I13)</f>
        <v>8.9654400000000009E-2</v>
      </c>
      <c r="S14" s="200">
        <v>75</v>
      </c>
      <c r="T14" s="200">
        <v>10</v>
      </c>
      <c r="U14" s="200">
        <v>10</v>
      </c>
      <c r="V14" s="200">
        <v>5</v>
      </c>
      <c r="W14" s="185">
        <f t="shared" si="0"/>
        <v>100</v>
      </c>
      <c r="X14" s="10"/>
      <c r="Z14">
        <f t="shared" ref="Z14:Z16" si="2">+L14*(1+SUMPRODUCT(N14:Q14,S14:V14))</f>
        <v>2294.538464162697</v>
      </c>
    </row>
    <row r="15" spans="2:30">
      <c r="B15" s="2">
        <v>45657</v>
      </c>
      <c r="C15">
        <f t="shared" si="1"/>
        <v>72.236320316106259</v>
      </c>
      <c r="D15">
        <v>5.9</v>
      </c>
      <c r="E15">
        <f>AVERAGE(E7:E8)*4-D15</f>
        <v>41.300000000000004</v>
      </c>
      <c r="H15" s="176">
        <f>+'Mercado Fin'!I41</f>
        <v>5.7640000000000002</v>
      </c>
      <c r="I15" s="175">
        <f>+'Mercado Fin'!J41</f>
        <v>3.0800000000000001E-2</v>
      </c>
      <c r="J15" s="177">
        <f>+'Mercado Fin'!K41</f>
        <v>7.9500000000000001E-2</v>
      </c>
      <c r="L15" s="13">
        <f>+E15*$H15</f>
        <v>238.05320000000003</v>
      </c>
      <c r="N15" s="192">
        <f>((1+I15)*(1+$N$11))^(360/360)-1</f>
        <v>8.3680039999999734E-2</v>
      </c>
      <c r="O15" s="192">
        <f>((1+J15)*(1+$O$11))^(360/360)-1</f>
        <v>8.2198749999999876E-2</v>
      </c>
      <c r="P15" s="192">
        <f>+P14*(I15/I14)</f>
        <v>7.1517599999999987E-2</v>
      </c>
      <c r="Q15" s="192">
        <f>+Q14*(I15/I14)</f>
        <v>8.1311999999999995E-2</v>
      </c>
      <c r="S15" s="200">
        <v>75</v>
      </c>
      <c r="T15" s="200">
        <v>15</v>
      </c>
      <c r="U15" s="200">
        <v>10</v>
      </c>
      <c r="V15" s="200">
        <v>0</v>
      </c>
      <c r="W15" s="185">
        <f t="shared" si="0"/>
        <v>100</v>
      </c>
      <c r="X15" s="10"/>
      <c r="Z15">
        <f t="shared" si="2"/>
        <v>2195.8408648252948</v>
      </c>
    </row>
    <row r="16" spans="2:30" ht="15.75" thickBot="1">
      <c r="B16" s="2">
        <v>46022</v>
      </c>
      <c r="C16">
        <f t="shared" si="1"/>
        <v>76.632492386276496</v>
      </c>
      <c r="D16">
        <v>4.9000000000000004</v>
      </c>
      <c r="E16">
        <f>AVERAGE(E7:E8)*4-D16</f>
        <v>42.300000000000004</v>
      </c>
      <c r="H16" s="178">
        <f>+'Mercado Fin'!I42</f>
        <v>5.8040000000000003</v>
      </c>
      <c r="I16" s="179">
        <f>+'Mercado Fin'!J42</f>
        <v>3.0800000000000001E-2</v>
      </c>
      <c r="J16" s="180">
        <f>+'Mercado Fin'!K42</f>
        <v>7.8E-2</v>
      </c>
      <c r="L16" s="13">
        <f>+E16*$H16</f>
        <v>245.50920000000005</v>
      </c>
      <c r="N16" s="192">
        <f>((1+I16)*(1+$N$11))^(360/360)-1</f>
        <v>8.3680039999999734E-2</v>
      </c>
      <c r="O16" s="192">
        <f>((1+J16)*(1+$O$11))^(360/360)-1</f>
        <v>8.0694999999999961E-2</v>
      </c>
      <c r="P16" s="192">
        <f>+P15*(I16/I15)</f>
        <v>7.1517599999999987E-2</v>
      </c>
      <c r="Q16" s="192">
        <f>+Q15*(I16/I15)</f>
        <v>8.1311999999999995E-2</v>
      </c>
      <c r="S16" s="200">
        <v>75</v>
      </c>
      <c r="T16" s="200">
        <v>10</v>
      </c>
      <c r="U16" s="200">
        <v>10</v>
      </c>
      <c r="V16" s="200">
        <v>5</v>
      </c>
      <c r="W16" s="185">
        <f t="shared" si="0"/>
        <v>100</v>
      </c>
      <c r="X16" s="10"/>
      <c r="Z16">
        <f t="shared" si="2"/>
        <v>2259.8358326387952</v>
      </c>
    </row>
    <row r="17" spans="2:17">
      <c r="P17" s="11"/>
      <c r="Q17" s="11"/>
    </row>
    <row r="18" spans="2:17">
      <c r="B18" t="s">
        <v>226</v>
      </c>
      <c r="H18" t="s">
        <v>228</v>
      </c>
      <c r="P18" s="11"/>
      <c r="Q18" s="11"/>
    </row>
    <row r="19" spans="2:17">
      <c r="B19" t="s">
        <v>227</v>
      </c>
      <c r="H19" t="s">
        <v>229</v>
      </c>
      <c r="P19" s="11"/>
      <c r="Q19" s="11"/>
    </row>
    <row r="20" spans="2:17">
      <c r="H20" t="s">
        <v>221</v>
      </c>
      <c r="I20" t="s">
        <v>206</v>
      </c>
      <c r="P20" s="11"/>
      <c r="Q20" s="11"/>
    </row>
    <row r="21" spans="2:17">
      <c r="H21" t="s">
        <v>222</v>
      </c>
      <c r="I21" t="s">
        <v>207</v>
      </c>
      <c r="P21" s="11"/>
      <c r="Q21" s="11"/>
    </row>
    <row r="22" spans="2:17">
      <c r="H22" t="s">
        <v>223</v>
      </c>
      <c r="I22" t="s">
        <v>208</v>
      </c>
      <c r="P22" s="11"/>
      <c r="Q22" s="11"/>
    </row>
    <row r="23" spans="2:17">
      <c r="P23" s="11"/>
      <c r="Q23" s="11"/>
    </row>
    <row r="24" spans="2:17">
      <c r="P24" s="11"/>
      <c r="Q24" s="11"/>
    </row>
  </sheetData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56E8C-FE03-44E8-8076-9D385539A576}">
  <dimension ref="B1:Q55"/>
  <sheetViews>
    <sheetView tabSelected="1" workbookViewId="0">
      <selection activeCell="S11" sqref="S11"/>
    </sheetView>
  </sheetViews>
  <sheetFormatPr defaultRowHeight="15"/>
  <cols>
    <col min="1" max="2" width="10.7109375" bestFit="1" customWidth="1"/>
    <col min="19" max="19" width="10.7109375" bestFit="1" customWidth="1"/>
  </cols>
  <sheetData>
    <row r="1" spans="2:17">
      <c r="B1" s="7" t="s">
        <v>211</v>
      </c>
    </row>
    <row r="2" spans="2:17" ht="15.75" thickBot="1">
      <c r="F2" s="137"/>
      <c r="K2" s="137"/>
      <c r="P2" s="137"/>
    </row>
    <row r="3" spans="2:17" ht="15.75" thickBot="1">
      <c r="C3" s="184" t="s">
        <v>215</v>
      </c>
      <c r="D3" s="172"/>
      <c r="E3" s="172"/>
      <c r="G3" s="164">
        <f>SUM(G5:G8)</f>
        <v>8933.9723749292025</v>
      </c>
      <c r="H3" s="184" t="s">
        <v>216</v>
      </c>
      <c r="I3" s="172"/>
      <c r="J3" s="172"/>
      <c r="L3" s="164">
        <f>SUM(L5:L8)</f>
        <v>9244.7046406249901</v>
      </c>
      <c r="M3" s="184" t="s">
        <v>217</v>
      </c>
      <c r="N3" s="172"/>
      <c r="O3" s="172"/>
      <c r="Q3" s="164">
        <f>SUM(Q5:Q8)</f>
        <v>9679.9258322017868</v>
      </c>
    </row>
    <row r="4" spans="2:17" ht="25.5" thickBot="1">
      <c r="C4" s="193" t="str">
        <f>+'Calculos e Solver'!S10</f>
        <v>IPCA+ 5,13 %</v>
      </c>
      <c r="D4" s="194" t="str">
        <f>+'Calculos e Solver'!T10</f>
        <v>SELIC + 0,25 %</v>
      </c>
      <c r="E4" s="195" t="s">
        <v>203</v>
      </c>
      <c r="F4" s="196" t="s">
        <v>203</v>
      </c>
      <c r="G4" s="195" t="s">
        <v>46</v>
      </c>
      <c r="H4" s="193" t="str">
        <f>+C4</f>
        <v>IPCA+ 5,13 %</v>
      </c>
      <c r="I4" s="194" t="str">
        <f>+D4</f>
        <v>SELIC + 0,25 %</v>
      </c>
      <c r="J4" s="194" t="str">
        <f>+E4</f>
        <v>pre</v>
      </c>
      <c r="K4" s="196" t="str">
        <f>+F4</f>
        <v>pre</v>
      </c>
      <c r="L4" s="195" t="s">
        <v>46</v>
      </c>
      <c r="M4" s="193" t="str">
        <f>+H4</f>
        <v>IPCA+ 5,13 %</v>
      </c>
      <c r="N4" s="194" t="str">
        <f t="shared" ref="N4" si="0">+I4</f>
        <v>SELIC + 0,25 %</v>
      </c>
      <c r="O4" s="194" t="str">
        <f t="shared" ref="O4" si="1">+J4</f>
        <v>pre</v>
      </c>
      <c r="P4" s="196" t="str">
        <f t="shared" ref="P4" si="2">+K4</f>
        <v>pre</v>
      </c>
      <c r="Q4" s="195" t="s">
        <v>46</v>
      </c>
    </row>
    <row r="5" spans="2:17">
      <c r="B5" s="183">
        <v>44926</v>
      </c>
      <c r="C5" s="186">
        <v>10</v>
      </c>
      <c r="D5" s="207">
        <v>10</v>
      </c>
      <c r="E5" s="207">
        <v>75</v>
      </c>
      <c r="F5" s="197">
        <v>5</v>
      </c>
      <c r="G5" s="187">
        <v>2765.1645635899999</v>
      </c>
      <c r="H5" s="186">
        <v>10</v>
      </c>
      <c r="I5" s="187">
        <v>70</v>
      </c>
      <c r="J5" s="187">
        <v>15</v>
      </c>
      <c r="K5" s="197">
        <v>5</v>
      </c>
      <c r="L5" s="187">
        <v>2811.6912037499992</v>
      </c>
      <c r="M5" s="186">
        <v>10</v>
      </c>
      <c r="N5" s="187">
        <v>75</v>
      </c>
      <c r="O5" s="187">
        <v>10</v>
      </c>
      <c r="P5" s="197">
        <v>5</v>
      </c>
      <c r="Q5" s="187">
        <v>2929.7106705749998</v>
      </c>
    </row>
    <row r="6" spans="2:17">
      <c r="B6" s="181">
        <v>45291</v>
      </c>
      <c r="C6" s="188">
        <v>75</v>
      </c>
      <c r="D6" s="189">
        <v>10</v>
      </c>
      <c r="E6" s="189">
        <v>10</v>
      </c>
      <c r="F6" s="198">
        <v>5</v>
      </c>
      <c r="G6" s="189">
        <v>2125.3359729605468</v>
      </c>
      <c r="H6" s="188">
        <v>75</v>
      </c>
      <c r="I6" s="189">
        <v>10</v>
      </c>
      <c r="J6" s="189">
        <v>10</v>
      </c>
      <c r="K6" s="198">
        <v>5</v>
      </c>
      <c r="L6" s="189">
        <v>2261.7658996874948</v>
      </c>
      <c r="M6" s="188">
        <v>75</v>
      </c>
      <c r="N6" s="189">
        <v>10</v>
      </c>
      <c r="O6" s="189">
        <v>10</v>
      </c>
      <c r="P6" s="198">
        <v>5</v>
      </c>
      <c r="Q6" s="189">
        <v>2294.538464162697</v>
      </c>
    </row>
    <row r="7" spans="2:17">
      <c r="B7" s="181">
        <v>45657</v>
      </c>
      <c r="C7" s="188">
        <v>75</v>
      </c>
      <c r="D7" s="189">
        <v>10</v>
      </c>
      <c r="E7" s="189">
        <v>10</v>
      </c>
      <c r="F7" s="198">
        <v>5</v>
      </c>
      <c r="G7" s="189">
        <v>1999.2305102725591</v>
      </c>
      <c r="H7" s="188">
        <v>75</v>
      </c>
      <c r="I7" s="189">
        <v>15</v>
      </c>
      <c r="J7" s="189">
        <v>10</v>
      </c>
      <c r="K7" s="198">
        <v>0</v>
      </c>
      <c r="L7" s="189">
        <v>2069.8887584374979</v>
      </c>
      <c r="M7" s="188">
        <v>75</v>
      </c>
      <c r="N7" s="189">
        <v>15</v>
      </c>
      <c r="O7" s="189">
        <v>10</v>
      </c>
      <c r="P7" s="198">
        <v>0</v>
      </c>
      <c r="Q7" s="189">
        <v>2195.8408648252948</v>
      </c>
    </row>
    <row r="8" spans="2:17" ht="15.75" thickBot="1">
      <c r="B8" s="182">
        <v>46022</v>
      </c>
      <c r="C8" s="190">
        <v>75</v>
      </c>
      <c r="D8" s="191">
        <v>10</v>
      </c>
      <c r="E8" s="191">
        <v>10</v>
      </c>
      <c r="F8" s="199">
        <v>5</v>
      </c>
      <c r="G8" s="191">
        <v>2044.241328106096</v>
      </c>
      <c r="H8" s="190">
        <v>75</v>
      </c>
      <c r="I8" s="191">
        <v>10</v>
      </c>
      <c r="J8" s="191">
        <v>10</v>
      </c>
      <c r="K8" s="199">
        <v>5</v>
      </c>
      <c r="L8" s="191">
        <v>2101.3587787499987</v>
      </c>
      <c r="M8" s="190">
        <v>75</v>
      </c>
      <c r="N8" s="191">
        <v>10</v>
      </c>
      <c r="O8" s="191">
        <v>10</v>
      </c>
      <c r="P8" s="199">
        <v>5</v>
      </c>
      <c r="Q8" s="191">
        <v>2259.8358326387952</v>
      </c>
    </row>
    <row r="11" spans="2:17" ht="14.25" customHeight="1">
      <c r="B11" s="20" t="s">
        <v>233</v>
      </c>
      <c r="C11" s="20"/>
      <c r="D11" s="20"/>
      <c r="M11" s="3"/>
      <c r="N11" s="3"/>
      <c r="O11" s="3" t="s">
        <v>203</v>
      </c>
      <c r="P11" s="167" t="s">
        <v>210</v>
      </c>
    </row>
    <row r="12" spans="2:17" s="11" customFormat="1">
      <c r="B12" s="206" t="s">
        <v>234</v>
      </c>
      <c r="C12" s="206"/>
      <c r="D12" s="206"/>
      <c r="M12" s="204"/>
      <c r="N12" s="204"/>
      <c r="O12" s="204"/>
      <c r="P12" s="205"/>
    </row>
    <row r="13" spans="2:17" s="11" customFormat="1">
      <c r="M13" s="204"/>
      <c r="N13" s="204"/>
      <c r="O13" s="204"/>
      <c r="P13" s="205"/>
    </row>
    <row r="14" spans="2:17" ht="24">
      <c r="C14" s="168" t="s">
        <v>53</v>
      </c>
      <c r="D14" s="3" t="s">
        <v>58</v>
      </c>
      <c r="E14" s="169">
        <v>0.11609999999999999</v>
      </c>
      <c r="F14" s="12">
        <v>0.13200000000000001</v>
      </c>
      <c r="H14" s="168" t="s">
        <v>53</v>
      </c>
      <c r="I14" s="3" t="s">
        <v>58</v>
      </c>
      <c r="J14" s="169">
        <v>0.11609999999999999</v>
      </c>
      <c r="K14" s="12">
        <v>0.13200000000000001</v>
      </c>
      <c r="M14" s="168" t="s">
        <v>53</v>
      </c>
      <c r="N14" s="3" t="s">
        <v>58</v>
      </c>
      <c r="O14" s="169">
        <v>0.11609999999999999</v>
      </c>
      <c r="P14" s="12">
        <v>0.13200000000000001</v>
      </c>
    </row>
    <row r="15" spans="2:17" ht="15.75" thickBot="1">
      <c r="C15" s="136">
        <v>5.1299999999999998E-2</v>
      </c>
      <c r="D15" s="136">
        <v>2.5000000000000001E-3</v>
      </c>
      <c r="E15" s="136">
        <v>0.11609999999999999</v>
      </c>
      <c r="F15" s="136">
        <v>0.13200000000000001</v>
      </c>
      <c r="H15" s="136">
        <v>5.1299999999999998E-2</v>
      </c>
      <c r="I15" s="136">
        <v>2.5000000000000001E-3</v>
      </c>
      <c r="J15" s="136">
        <v>0.11609999999999999</v>
      </c>
      <c r="K15" s="136">
        <v>0.13200000000000001</v>
      </c>
      <c r="M15" s="136">
        <v>5.1299999999999998E-2</v>
      </c>
      <c r="N15" s="136">
        <v>2.5000000000000001E-3</v>
      </c>
      <c r="O15" s="136">
        <v>0.11609999999999999</v>
      </c>
      <c r="P15" s="136">
        <v>0.13200000000000001</v>
      </c>
    </row>
    <row r="16" spans="2:17">
      <c r="C16" s="14"/>
      <c r="D16" s="14"/>
      <c r="E16" s="14"/>
      <c r="F16" s="14"/>
      <c r="H16" s="14"/>
      <c r="I16" s="14"/>
      <c r="J16" s="14"/>
      <c r="K16" s="14"/>
      <c r="M16" s="14"/>
      <c r="N16" s="14"/>
      <c r="O16" s="14"/>
      <c r="P16" s="14"/>
    </row>
    <row r="17" spans="2:16">
      <c r="B17" s="2">
        <v>44926</v>
      </c>
      <c r="C17" s="14">
        <v>0.1030239599999998</v>
      </c>
      <c r="D17" s="14">
        <v>0.10776249999999998</v>
      </c>
      <c r="E17" s="203">
        <v>0.11609999999999999</v>
      </c>
      <c r="F17" s="203">
        <v>0.13200000000000001</v>
      </c>
      <c r="H17" s="14">
        <v>0.10386499999999987</v>
      </c>
      <c r="I17" s="203">
        <v>0.11778749999999993</v>
      </c>
      <c r="J17" s="203">
        <v>0.11609999999999999</v>
      </c>
      <c r="K17" s="203">
        <v>0.13200000000000001</v>
      </c>
      <c r="M17" s="14">
        <v>0.10386499999999987</v>
      </c>
      <c r="N17" s="203">
        <v>0.11979249999999997</v>
      </c>
      <c r="O17" s="14">
        <v>0.11609999999999999</v>
      </c>
      <c r="P17" s="203">
        <v>0.13200000000000001</v>
      </c>
    </row>
    <row r="18" spans="2:16">
      <c r="B18" s="2">
        <v>45291</v>
      </c>
      <c r="C18" s="203">
        <v>8.5572379999999892E-2</v>
      </c>
      <c r="D18" s="192">
        <v>8.0694999999999961E-2</v>
      </c>
      <c r="E18" s="192">
        <v>7.6928048780487812E-2</v>
      </c>
      <c r="F18" s="203">
        <v>8.7463414634146364E-2</v>
      </c>
      <c r="H18" s="203">
        <v>8.5992899999999706E-2</v>
      </c>
      <c r="I18" s="192">
        <v>8.2699999999999996E-2</v>
      </c>
      <c r="J18" s="192">
        <v>7.6626E-2</v>
      </c>
      <c r="K18" s="203">
        <v>8.7120000000000003E-2</v>
      </c>
      <c r="M18" s="203">
        <v>8.7002147999999835E-2</v>
      </c>
      <c r="N18" s="192">
        <v>8.2699999999999996E-2</v>
      </c>
      <c r="O18" s="192">
        <v>7.8855120000000001E-2</v>
      </c>
      <c r="P18" s="203">
        <v>8.9654400000000009E-2</v>
      </c>
    </row>
    <row r="19" spans="2:16">
      <c r="B19" s="2">
        <v>45657</v>
      </c>
      <c r="C19" s="203">
        <v>8.2838999999999885E-2</v>
      </c>
      <c r="D19" s="192">
        <v>7.4178749999999738E-2</v>
      </c>
      <c r="E19" s="192">
        <v>7.0792682926829262E-2</v>
      </c>
      <c r="F19" s="203">
        <v>8.0487804878048796E-2</v>
      </c>
      <c r="H19" s="203">
        <v>8.2838999999999885E-2</v>
      </c>
      <c r="I19" s="203">
        <v>8.0193749999999842E-2</v>
      </c>
      <c r="J19" s="192">
        <v>6.966E-2</v>
      </c>
      <c r="K19" s="192">
        <v>7.9200000000000007E-2</v>
      </c>
      <c r="M19" s="203">
        <v>8.3680039999999734E-2</v>
      </c>
      <c r="N19" s="203">
        <v>8.2198749999999876E-2</v>
      </c>
      <c r="O19" s="192">
        <v>7.1517599999999987E-2</v>
      </c>
      <c r="P19" s="192">
        <v>8.1311999999999995E-2</v>
      </c>
    </row>
    <row r="20" spans="2:16">
      <c r="B20" s="2">
        <v>46022</v>
      </c>
      <c r="C20" s="203">
        <v>8.2838999999999885E-2</v>
      </c>
      <c r="D20" s="192">
        <v>7.2675000000000045E-2</v>
      </c>
      <c r="E20" s="192">
        <v>7.0792682926829262E-2</v>
      </c>
      <c r="F20" s="203">
        <v>8.0487804878048796E-2</v>
      </c>
      <c r="H20" s="203">
        <v>8.2838999999999885E-2</v>
      </c>
      <c r="I20" s="192">
        <v>7.2675000000000045E-2</v>
      </c>
      <c r="J20" s="192">
        <v>6.966E-2</v>
      </c>
      <c r="K20" s="203">
        <v>7.9200000000000007E-2</v>
      </c>
      <c r="M20" s="203">
        <v>8.3680039999999734E-2</v>
      </c>
      <c r="N20" s="192">
        <v>8.0694999999999961E-2</v>
      </c>
      <c r="O20" s="192">
        <v>7.1517599999999987E-2</v>
      </c>
      <c r="P20" s="203">
        <v>8.1311999999999995E-2</v>
      </c>
    </row>
    <row r="33" spans="3:7" ht="15.75" thickBot="1"/>
    <row r="34" spans="3:7" ht="15.75" thickBot="1">
      <c r="G34" s="164">
        <f>SUM(G35:G38)</f>
        <v>8945.3784802232858</v>
      </c>
    </row>
    <row r="35" spans="3:7">
      <c r="C35">
        <v>10</v>
      </c>
      <c r="D35">
        <v>17</v>
      </c>
      <c r="E35">
        <v>69</v>
      </c>
      <c r="F35">
        <v>5</v>
      </c>
      <c r="G35">
        <v>2777.9620804649999</v>
      </c>
    </row>
    <row r="36" spans="3:7">
      <c r="C36">
        <v>75</v>
      </c>
      <c r="D36">
        <v>10</v>
      </c>
      <c r="E36">
        <v>10</v>
      </c>
      <c r="F36">
        <v>5</v>
      </c>
      <c r="G36">
        <v>2125.3359729605468</v>
      </c>
    </row>
    <row r="37" spans="3:7">
      <c r="C37">
        <v>75</v>
      </c>
      <c r="D37">
        <v>11</v>
      </c>
      <c r="E37">
        <v>10</v>
      </c>
      <c r="F37">
        <v>4</v>
      </c>
      <c r="G37">
        <v>1997.839098691644</v>
      </c>
    </row>
    <row r="38" spans="3:7">
      <c r="C38">
        <v>75</v>
      </c>
      <c r="D38">
        <v>10</v>
      </c>
      <c r="E38">
        <v>10</v>
      </c>
      <c r="F38">
        <v>5</v>
      </c>
      <c r="G38">
        <v>2044.241328106096</v>
      </c>
    </row>
    <row r="39" spans="3:7" ht="15.75" thickBot="1"/>
    <row r="40" spans="3:7" ht="15.75" thickBot="1">
      <c r="G40" s="164">
        <f>SUM(G41:G44)</f>
        <v>8933.9723749292025</v>
      </c>
    </row>
    <row r="41" spans="3:7">
      <c r="C41">
        <v>10</v>
      </c>
      <c r="D41">
        <v>10</v>
      </c>
      <c r="E41">
        <v>75</v>
      </c>
      <c r="F41">
        <v>5</v>
      </c>
      <c r="G41">
        <v>2765.1645635899999</v>
      </c>
    </row>
    <row r="42" spans="3:7">
      <c r="C42">
        <v>75</v>
      </c>
      <c r="D42">
        <v>10</v>
      </c>
      <c r="E42">
        <v>10</v>
      </c>
      <c r="F42">
        <v>5</v>
      </c>
      <c r="G42">
        <v>2125.3359729605468</v>
      </c>
    </row>
    <row r="43" spans="3:7">
      <c r="C43">
        <v>75</v>
      </c>
      <c r="D43">
        <v>10</v>
      </c>
      <c r="E43">
        <v>10</v>
      </c>
      <c r="F43">
        <v>5</v>
      </c>
      <c r="G43">
        <v>1999.2305102725591</v>
      </c>
    </row>
    <row r="44" spans="3:7">
      <c r="C44">
        <v>75</v>
      </c>
      <c r="D44">
        <v>10</v>
      </c>
      <c r="E44">
        <v>10</v>
      </c>
      <c r="F44">
        <v>5</v>
      </c>
      <c r="G44">
        <v>2044.241328106096</v>
      </c>
    </row>
    <row r="45" spans="3:7" ht="15.75" thickBot="1"/>
    <row r="46" spans="3:7" ht="15.75" thickBot="1">
      <c r="G46" s="164">
        <f>SUM(G47:G50)</f>
        <v>8932.5809633482859</v>
      </c>
    </row>
    <row r="47" spans="3:7">
      <c r="C47">
        <v>10</v>
      </c>
      <c r="D47">
        <v>10</v>
      </c>
      <c r="E47">
        <v>75</v>
      </c>
      <c r="F47">
        <v>5</v>
      </c>
      <c r="G47">
        <v>2765.1645635899999</v>
      </c>
    </row>
    <row r="48" spans="3:7">
      <c r="C48">
        <v>75</v>
      </c>
      <c r="D48">
        <v>10</v>
      </c>
      <c r="E48">
        <v>10</v>
      </c>
      <c r="F48">
        <v>5</v>
      </c>
      <c r="G48">
        <v>2125.3359729605468</v>
      </c>
    </row>
    <row r="49" spans="3:7">
      <c r="C49">
        <v>75</v>
      </c>
      <c r="D49">
        <v>11</v>
      </c>
      <c r="E49">
        <v>10</v>
      </c>
      <c r="F49">
        <v>4</v>
      </c>
      <c r="G49">
        <v>1997.839098691644</v>
      </c>
    </row>
    <row r="50" spans="3:7">
      <c r="C50">
        <v>75</v>
      </c>
      <c r="D50">
        <v>10</v>
      </c>
      <c r="E50">
        <v>10</v>
      </c>
      <c r="F50">
        <v>5</v>
      </c>
      <c r="G50">
        <v>2044.241328106096</v>
      </c>
    </row>
    <row r="52" spans="3:7">
      <c r="C52">
        <v>10</v>
      </c>
      <c r="D52">
        <v>10</v>
      </c>
      <c r="E52">
        <v>75</v>
      </c>
      <c r="F52">
        <v>5</v>
      </c>
    </row>
    <row r="53" spans="3:7">
      <c r="C53">
        <v>75</v>
      </c>
      <c r="D53">
        <v>10</v>
      </c>
      <c r="E53">
        <v>10</v>
      </c>
      <c r="F53">
        <v>5</v>
      </c>
    </row>
    <row r="54" spans="3:7">
      <c r="C54">
        <v>75</v>
      </c>
      <c r="D54">
        <v>10</v>
      </c>
      <c r="E54">
        <v>10</v>
      </c>
      <c r="F54">
        <v>5</v>
      </c>
    </row>
    <row r="55" spans="3:7">
      <c r="C55">
        <v>75</v>
      </c>
      <c r="D55">
        <v>10</v>
      </c>
      <c r="E55">
        <v>10</v>
      </c>
      <c r="F55">
        <v>5</v>
      </c>
    </row>
  </sheetData>
  <pageMargins left="0.511811024" right="0.511811024" top="0.78740157499999996" bottom="0.78740157499999996" header="0.31496062000000002" footer="0.3149606200000000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F4078C-F8D2-4EB8-AAF1-CA02049B4C66}">
  <sheetPr codeName="Planilha8"/>
  <dimension ref="A1:B12"/>
  <sheetViews>
    <sheetView workbookViewId="0">
      <selection activeCell="B10" sqref="B10"/>
    </sheetView>
  </sheetViews>
  <sheetFormatPr defaultRowHeight="15"/>
  <sheetData>
    <row r="1" spans="1:2">
      <c r="A1" t="s">
        <v>192</v>
      </c>
    </row>
    <row r="2" spans="1:2">
      <c r="B2" t="s">
        <v>195</v>
      </c>
    </row>
    <row r="3" spans="1:2">
      <c r="B3" t="s">
        <v>196</v>
      </c>
    </row>
    <row r="4" spans="1:2">
      <c r="B4" t="s">
        <v>193</v>
      </c>
    </row>
    <row r="5" spans="1:2">
      <c r="B5" t="s">
        <v>194</v>
      </c>
    </row>
    <row r="6" spans="1:2">
      <c r="B6" t="s">
        <v>199</v>
      </c>
    </row>
    <row r="7" spans="1:2">
      <c r="B7" t="s">
        <v>200</v>
      </c>
    </row>
    <row r="9" spans="1:2">
      <c r="B9" t="s">
        <v>201</v>
      </c>
    </row>
    <row r="11" spans="1:2">
      <c r="B11" t="s">
        <v>197</v>
      </c>
    </row>
    <row r="12" spans="1:2">
      <c r="B12" t="s">
        <v>198</v>
      </c>
    </row>
  </sheetData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C2DF32-AF1C-4BA9-9E9A-88C5672DEBFF}">
  <sheetPr codeName="Planilha6"/>
  <dimension ref="B4:B19"/>
  <sheetViews>
    <sheetView workbookViewId="0">
      <selection activeCell="E3" sqref="E3"/>
    </sheetView>
  </sheetViews>
  <sheetFormatPr defaultRowHeight="15"/>
  <sheetData>
    <row r="4" spans="2:2">
      <c r="B4" t="s">
        <v>63</v>
      </c>
    </row>
    <row r="5" spans="2:2">
      <c r="B5" t="s">
        <v>32</v>
      </c>
    </row>
    <row r="6" spans="2:2">
      <c r="B6" t="s">
        <v>33</v>
      </c>
    </row>
    <row r="7" spans="2:2">
      <c r="B7" t="s">
        <v>34</v>
      </c>
    </row>
    <row r="9" spans="2:2">
      <c r="B9" t="s">
        <v>64</v>
      </c>
    </row>
    <row r="10" spans="2:2">
      <c r="B10" t="s">
        <v>65</v>
      </c>
    </row>
    <row r="12" spans="2:2">
      <c r="B12" t="s">
        <v>66</v>
      </c>
    </row>
    <row r="13" spans="2:2">
      <c r="B13" t="s">
        <v>67</v>
      </c>
    </row>
    <row r="15" spans="2:2">
      <c r="B15" t="s">
        <v>68</v>
      </c>
    </row>
    <row r="16" spans="2:2">
      <c r="B16" t="s">
        <v>69</v>
      </c>
    </row>
    <row r="18" spans="2:2">
      <c r="B18" t="s">
        <v>35</v>
      </c>
    </row>
    <row r="19" spans="2:2">
      <c r="B19" t="s">
        <v>70</v>
      </c>
    </row>
  </sheetData>
  <pageMargins left="0.511811024" right="0.511811024" top="0.78740157499999996" bottom="0.78740157499999996" header="0.31496062000000002" footer="0.31496062000000002"/>
  <pageSetup paperSize="9" orientation="portrait" horizontalDpi="1200" verticalDpi="1200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U D A A B Q S w M E F A A C A A g A U C o 6 V I a O 5 P G l A A A A 9 g A A A B I A H A B D b 2 5 m a W c v U G F j a 2 F n Z S 5 4 b W w g o h g A K K A U A A A A A A A A A A A A A A A A A A A A A A A A A A A A h Y / R C o I w G I V f R X b v N i 0 i 5 H d C 3 S Z E Q X Q 7 5 p o j n e J m 8 9 2 6 6 J F 6 h Y y y u u v y n P M d O O d + v U E 2 1 F V w k Z 3 V j U l R h C k K p B F N o Y 1 K U e 9 O 4 R J l D L Z c n L m S w Q g b m w x W p 6 h 0 r k 0 I 8 d 5 j P 8 N N p 0 h M a U S O + W Y v S l n z U B v r u B E S f V r F / x Z i c H i N Y T G O K M W L + b g J y G R C r s 0 X i M f s m f 6 Y s O 4 r 1 3 e S t S 5 c 7 Y B M E s j 7 A 3 s A U E s D B B Q A A g A I A F A q O l Q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Q K j p U K I p H u A 4 A A A A R A A A A E w A c A E Z v c m 1 1 b G F z L 1 N l Y 3 R p b 2 4 x L m 0 g o h g A K K A U A A A A A A A A A A A A A A A A A A A A A A A A A A A A K 0 5 N L s n M z 1 M I h t C G 1 g B Q S w E C L Q A U A A I A C A B Q K j p U h o 7 k 8 a U A A A D 2 A A A A E g A A A A A A A A A A A A A A A A A A A A A A Q 2 9 u Z m l n L 1 B h Y 2 t h Z 2 U u e G 1 s U E s B A i 0 A F A A C A A g A U C o 6 V A / K 6 a u k A A A A 6 Q A A A B M A A A A A A A A A A A A A A A A A 8 Q A A A F t D b 2 5 0 Z W 5 0 X 1 R 5 c G V z X S 5 4 b W x Q S w E C L Q A U A A I A C A B Q K j p U K I p H u A 4 A A A A R A A A A E w A A A A A A A A A A A A A A A A D i A Q A A R m 9 y b X V s Y X M v U 2 V j d G l v b j E u b V B L B Q Y A A A A A A w A D A M I A A A A 9 A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A Q A A A A A A A H U B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W g 4 o 9 o A r F U y 5 c t K k 6 / 5 h S w A A A A A C A A A A A A A Q Z g A A A A E A A C A A A A B D C q 0 e K l Q n n 8 k R M Z n j E h Z v D 3 h f O u S Z h p P G O t 3 t l l + U D A A A A A A O g A A A A A I A A C A A A A C L 5 Y p z M J S s c n k P D 4 J 7 l h 6 5 c + o A N 5 c E x h x 1 6 B S M 3 N N k k V A A A A A E t 0 E 8 D 0 0 G q r V Q s 9 C G m y t X F J f W L L J C A D N 8 s 8 8 c Y w r x + o O U 1 p y + 2 w q X X 8 N V a 4 L n + n f E v V 0 J F P u N S 5 L Q w 9 G 4 D p + J H x o c 2 u c L m 8 7 r 1 D x x F c t v C k A A A A D 3 p L W W W Z V e 8 6 k U E p l s S T T o s m E D 8 Y N P J 2 r I w t G 9 + 0 p Z B S 6 z 1 P Q O q C 4 0 b + y e 6 E a 2 Z s 2 k E 8 u c J q T b e 9 t 7 e 3 g y m P A K < / D a t a M a s h u p > 
</file>

<file path=customXml/itemProps1.xml><?xml version="1.0" encoding="utf-8"?>
<ds:datastoreItem xmlns:ds="http://schemas.openxmlformats.org/officeDocument/2006/customXml" ds:itemID="{6A2C4C61-ECD1-43FA-A519-D8FC6855CA9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9</vt:i4>
      </vt:variant>
      <vt:variant>
        <vt:lpstr>Intervalos Nomeados</vt:lpstr>
      </vt:variant>
      <vt:variant>
        <vt:i4>4</vt:i4>
      </vt:variant>
    </vt:vector>
  </HeadingPairs>
  <TitlesOfParts>
    <vt:vector size="13" baseType="lpstr">
      <vt:lpstr>Contexto Empresa</vt:lpstr>
      <vt:lpstr>BC Focus - 26-11</vt:lpstr>
      <vt:lpstr>Bradesco (longo_prazo dez-21)</vt:lpstr>
      <vt:lpstr>Itau (Brasil dez-21)</vt:lpstr>
      <vt:lpstr>Mercado Fin</vt:lpstr>
      <vt:lpstr>Calculos e Solver</vt:lpstr>
      <vt:lpstr>resultados solver</vt:lpstr>
      <vt:lpstr>to do</vt:lpstr>
      <vt:lpstr>Racional</vt:lpstr>
      <vt:lpstr>'Itau (Brasil dez-21)'!Area_de_impressao</vt:lpstr>
      <vt:lpstr>cenario1</vt:lpstr>
      <vt:lpstr>cenario2</vt:lpstr>
      <vt:lpstr>cenario3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Flavia Szczerbacki</dc:creator>
  <cp:lastModifiedBy>Flavia</cp:lastModifiedBy>
  <dcterms:created xsi:type="dcterms:W3CDTF">2021-10-05T07:52:59Z</dcterms:created>
  <dcterms:modified xsi:type="dcterms:W3CDTF">2022-02-11T21:53:43Z</dcterms:modified>
</cp:coreProperties>
</file>